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-90" windowWidth="18450" windowHeight="12240"/>
  </bookViews>
  <sheets>
    <sheet name="PROGRAM 2018 ITM" sheetId="13" r:id="rId1"/>
  </sheets>
  <definedNames>
    <definedName name="_xlnm.Print_Titles" localSheetId="0">'PROGRAM 2018 ITM'!$14:$15</definedName>
  </definedNames>
  <calcPr calcId="124519"/>
</workbook>
</file>

<file path=xl/calcChain.xml><?xml version="1.0" encoding="utf-8"?>
<calcChain xmlns="http://schemas.openxmlformats.org/spreadsheetml/2006/main">
  <c r="F267" i="13"/>
  <c r="G267" s="1"/>
  <c r="I267" s="1"/>
  <c r="G136"/>
  <c r="F266"/>
  <c r="G266" s="1"/>
  <c r="I266" s="1"/>
  <c r="I178"/>
  <c r="F178"/>
  <c r="F17"/>
  <c r="G17" s="1"/>
  <c r="I17" s="1"/>
  <c r="F27"/>
  <c r="G27"/>
  <c r="I27" s="1"/>
  <c r="F264"/>
  <c r="G264" s="1"/>
  <c r="I264" s="1"/>
  <c r="F265"/>
  <c r="G265"/>
  <c r="I265" s="1"/>
  <c r="F210"/>
  <c r="G210" s="1"/>
  <c r="I210" s="1"/>
  <c r="F271"/>
  <c r="G271" s="1"/>
  <c r="I271" s="1"/>
  <c r="F263"/>
  <c r="G263" s="1"/>
  <c r="I263" s="1"/>
  <c r="F262"/>
  <c r="G262"/>
  <c r="I262" s="1"/>
  <c r="F261"/>
  <c r="G261" s="1"/>
  <c r="I261" s="1"/>
  <c r="F260"/>
  <c r="G260"/>
  <c r="I260" s="1"/>
  <c r="F259"/>
  <c r="G259" s="1"/>
  <c r="I259" s="1"/>
  <c r="F258"/>
  <c r="G258"/>
  <c r="I258" s="1"/>
  <c r="F257"/>
  <c r="G257" s="1"/>
  <c r="I257" s="1"/>
  <c r="F253"/>
  <c r="G253"/>
  <c r="I253" s="1"/>
  <c r="F250"/>
  <c r="G250" s="1"/>
  <c r="I250" s="1"/>
  <c r="F246"/>
  <c r="G246"/>
  <c r="I246" s="1"/>
  <c r="F244"/>
  <c r="F242"/>
  <c r="G242"/>
  <c r="I242" s="1"/>
  <c r="F241"/>
  <c r="G241" s="1"/>
  <c r="I241" s="1"/>
  <c r="F238"/>
  <c r="G238"/>
  <c r="I238" s="1"/>
  <c r="F227"/>
  <c r="G227" s="1"/>
  <c r="I227" s="1"/>
  <c r="F223"/>
  <c r="G223"/>
  <c r="I223" s="1"/>
  <c r="F222"/>
  <c r="G222" s="1"/>
  <c r="I222" s="1"/>
  <c r="F221"/>
  <c r="G221"/>
  <c r="I221" s="1"/>
  <c r="F220"/>
  <c r="G220" s="1"/>
  <c r="I220" s="1"/>
  <c r="F216"/>
  <c r="G216"/>
  <c r="I216" s="1"/>
  <c r="F215"/>
  <c r="G215" s="1"/>
  <c r="I215" s="1"/>
  <c r="F209"/>
  <c r="G209"/>
  <c r="I209" s="1"/>
  <c r="F208"/>
  <c r="G208" s="1"/>
  <c r="I208" s="1"/>
  <c r="F207"/>
  <c r="G207"/>
  <c r="I207" s="1"/>
  <c r="F206"/>
  <c r="G206" s="1"/>
  <c r="I206" s="1"/>
  <c r="F205"/>
  <c r="G205"/>
  <c r="I205" s="1"/>
  <c r="F204"/>
  <c r="G204" s="1"/>
  <c r="I204" s="1"/>
  <c r="F203"/>
  <c r="G203"/>
  <c r="I203" s="1"/>
  <c r="F202"/>
  <c r="G202" s="1"/>
  <c r="I202" s="1"/>
  <c r="F201"/>
  <c r="G201"/>
  <c r="I201" s="1"/>
  <c r="F200"/>
  <c r="G200" s="1"/>
  <c r="I200" s="1"/>
  <c r="F199"/>
  <c r="G199"/>
  <c r="I199" s="1"/>
  <c r="F198"/>
  <c r="G198" s="1"/>
  <c r="I198" s="1"/>
  <c r="F197"/>
  <c r="G197"/>
  <c r="I197" s="1"/>
  <c r="F196"/>
  <c r="G196" s="1"/>
  <c r="I196" s="1"/>
  <c r="F195"/>
  <c r="G195"/>
  <c r="I195" s="1"/>
  <c r="F194"/>
  <c r="G194" s="1"/>
  <c r="I194" s="1"/>
  <c r="F193"/>
  <c r="G193"/>
  <c r="I193" s="1"/>
  <c r="F192"/>
  <c r="G192" s="1"/>
  <c r="I192" s="1"/>
  <c r="F191"/>
  <c r="G191"/>
  <c r="I191" s="1"/>
  <c r="F190"/>
  <c r="G190" s="1"/>
  <c r="I190" s="1"/>
  <c r="F189"/>
  <c r="G189"/>
  <c r="I189" s="1"/>
  <c r="F188"/>
  <c r="G188" s="1"/>
  <c r="I188" s="1"/>
  <c r="F187"/>
  <c r="G187"/>
  <c r="I187" s="1"/>
  <c r="F186"/>
  <c r="G186" s="1"/>
  <c r="I186" s="1"/>
  <c r="F185"/>
  <c r="G185"/>
  <c r="I185" s="1"/>
  <c r="F184"/>
  <c r="G184" s="1"/>
  <c r="I184" s="1"/>
  <c r="F183"/>
  <c r="G183"/>
  <c r="I183" s="1"/>
  <c r="F182"/>
  <c r="G182" s="1"/>
  <c r="I182" s="1"/>
  <c r="F160"/>
  <c r="G160"/>
  <c r="I160" s="1"/>
  <c r="F159"/>
  <c r="G159" s="1"/>
  <c r="I159" s="1"/>
  <c r="F158"/>
  <c r="G158"/>
  <c r="I158" s="1"/>
  <c r="F157"/>
  <c r="G157" s="1"/>
  <c r="I157" s="1"/>
  <c r="F156"/>
  <c r="G156"/>
  <c r="I156" s="1"/>
  <c r="F155"/>
  <c r="G155" s="1"/>
  <c r="I155" s="1"/>
  <c r="F154"/>
  <c r="G154"/>
  <c r="I154" s="1"/>
  <c r="F153"/>
  <c r="G153" s="1"/>
  <c r="I153" s="1"/>
  <c r="F152"/>
  <c r="G152"/>
  <c r="I152" s="1"/>
  <c r="F151"/>
  <c r="G151" s="1"/>
  <c r="I151" s="1"/>
  <c r="F150"/>
  <c r="G150"/>
  <c r="I150" s="1"/>
  <c r="F149"/>
  <c r="G149" s="1"/>
  <c r="I149" s="1"/>
  <c r="F148"/>
  <c r="G148"/>
  <c r="I148" s="1"/>
  <c r="F147"/>
  <c r="G147" s="1"/>
  <c r="I147" s="1"/>
  <c r="F146"/>
  <c r="G146"/>
  <c r="I146" s="1"/>
  <c r="F145"/>
  <c r="G145" s="1"/>
  <c r="I145" s="1"/>
  <c r="F144"/>
  <c r="G144"/>
  <c r="I144" s="1"/>
  <c r="F143"/>
  <c r="G143" s="1"/>
  <c r="I143" s="1"/>
  <c r="F142"/>
  <c r="G142"/>
  <c r="I142" s="1"/>
  <c r="F141"/>
  <c r="G141" s="1"/>
  <c r="I141" s="1"/>
  <c r="F140"/>
  <c r="G140"/>
  <c r="I140" s="1"/>
  <c r="F139"/>
  <c r="G139" s="1"/>
  <c r="I139" s="1"/>
  <c r="F138"/>
  <c r="G138"/>
  <c r="I138" s="1"/>
  <c r="F137"/>
  <c r="G137" s="1"/>
  <c r="I137" s="1"/>
  <c r="F135"/>
  <c r="G135"/>
  <c r="I135" s="1"/>
  <c r="F134"/>
  <c r="G134" s="1"/>
  <c r="I134" s="1"/>
  <c r="F133"/>
  <c r="G133"/>
  <c r="I133" s="1"/>
  <c r="F132"/>
  <c r="G132" s="1"/>
  <c r="I132" s="1"/>
  <c r="F131"/>
  <c r="G131"/>
  <c r="I131" s="1"/>
  <c r="F130"/>
  <c r="G130" s="1"/>
  <c r="I130" s="1"/>
  <c r="F129"/>
  <c r="G129"/>
  <c r="I129" s="1"/>
  <c r="F128"/>
  <c r="G128" s="1"/>
  <c r="I128" s="1"/>
  <c r="F127"/>
  <c r="G127"/>
  <c r="I127" s="1"/>
  <c r="F126"/>
  <c r="G126" s="1"/>
  <c r="I126" s="1"/>
  <c r="F125"/>
  <c r="G125"/>
  <c r="I125" s="1"/>
  <c r="F124"/>
  <c r="G124" s="1"/>
  <c r="I124" s="1"/>
  <c r="F123"/>
  <c r="G123"/>
  <c r="I123" s="1"/>
  <c r="F122"/>
  <c r="G122" s="1"/>
  <c r="I122" s="1"/>
  <c r="F121"/>
  <c r="G121"/>
  <c r="I121" s="1"/>
  <c r="F120"/>
  <c r="G120" s="1"/>
  <c r="I120" s="1"/>
  <c r="F119"/>
  <c r="G119"/>
  <c r="I119" s="1"/>
  <c r="F118"/>
  <c r="G118" s="1"/>
  <c r="I118" s="1"/>
  <c r="F117"/>
  <c r="G117"/>
  <c r="I117" s="1"/>
  <c r="F116"/>
  <c r="G116" s="1"/>
  <c r="I116" s="1"/>
  <c r="F115"/>
  <c r="G115"/>
  <c r="I115" s="1"/>
  <c r="F114"/>
  <c r="G114" s="1"/>
  <c r="I114" s="1"/>
  <c r="F113"/>
  <c r="G113"/>
  <c r="I113" s="1"/>
  <c r="F112"/>
  <c r="G112" s="1"/>
  <c r="I112" s="1"/>
  <c r="F111"/>
  <c r="G111"/>
  <c r="I111" s="1"/>
  <c r="F110"/>
  <c r="G110" s="1"/>
  <c r="I110" s="1"/>
  <c r="F109"/>
  <c r="G109"/>
  <c r="I109" s="1"/>
  <c r="F108"/>
  <c r="G108" s="1"/>
  <c r="I108" s="1"/>
  <c r="F107"/>
  <c r="G107"/>
  <c r="I107" s="1"/>
  <c r="F106"/>
  <c r="G106" s="1"/>
  <c r="I106" s="1"/>
  <c r="F105"/>
  <c r="G105"/>
  <c r="I105" s="1"/>
  <c r="F104"/>
  <c r="G104" s="1"/>
  <c r="I104" s="1"/>
  <c r="F103"/>
  <c r="G103"/>
  <c r="I103" s="1"/>
  <c r="F102"/>
  <c r="G102" s="1"/>
  <c r="I102" s="1"/>
  <c r="F101"/>
  <c r="G101"/>
  <c r="I101" s="1"/>
  <c r="F100"/>
  <c r="G100" s="1"/>
  <c r="I100" s="1"/>
  <c r="F99"/>
  <c r="G99"/>
  <c r="I99" s="1"/>
  <c r="F98"/>
  <c r="G98" s="1"/>
  <c r="I98" s="1"/>
  <c r="F97"/>
  <c r="G97"/>
  <c r="I97" s="1"/>
  <c r="F93"/>
  <c r="G93" s="1"/>
  <c r="I93" s="1"/>
  <c r="F92"/>
  <c r="G92"/>
  <c r="I92" s="1"/>
  <c r="F91"/>
  <c r="G91" s="1"/>
  <c r="I91" s="1"/>
  <c r="F90"/>
  <c r="G90"/>
  <c r="I90" s="1"/>
  <c r="F89"/>
  <c r="G89" s="1"/>
  <c r="I89" s="1"/>
  <c r="F85"/>
  <c r="G85"/>
  <c r="I85" s="1"/>
  <c r="F84"/>
  <c r="G84" s="1"/>
  <c r="I84" s="1"/>
  <c r="F80"/>
  <c r="G80"/>
  <c r="I80" s="1"/>
  <c r="F79"/>
  <c r="G79" s="1"/>
  <c r="I79" s="1"/>
  <c r="F75"/>
  <c r="G75"/>
  <c r="I75" s="1"/>
  <c r="F74"/>
  <c r="G74" s="1"/>
  <c r="I74" s="1"/>
  <c r="F70"/>
  <c r="G70"/>
  <c r="I70" s="1"/>
  <c r="F69"/>
  <c r="G69" s="1"/>
  <c r="I69" s="1"/>
  <c r="F65"/>
  <c r="G65"/>
  <c r="I65" s="1"/>
  <c r="F64"/>
  <c r="G64" s="1"/>
  <c r="I64" s="1"/>
  <c r="F63"/>
  <c r="G63"/>
  <c r="I63" s="1"/>
  <c r="F62"/>
  <c r="G62" s="1"/>
  <c r="I62" s="1"/>
  <c r="F61"/>
  <c r="G61"/>
  <c r="I61" s="1"/>
  <c r="F60"/>
  <c r="G60" s="1"/>
  <c r="I60" s="1"/>
  <c r="F59"/>
  <c r="G59"/>
  <c r="I59" s="1"/>
  <c r="F58"/>
  <c r="G58" s="1"/>
  <c r="I58" s="1"/>
  <c r="F57"/>
  <c r="G57"/>
  <c r="I57" s="1"/>
  <c r="F56"/>
  <c r="G56" s="1"/>
  <c r="I56" s="1"/>
  <c r="F55"/>
  <c r="G55"/>
  <c r="I55" s="1"/>
  <c r="F54"/>
  <c r="G54" s="1"/>
  <c r="I54" s="1"/>
  <c r="F53"/>
  <c r="G53"/>
  <c r="I53" s="1"/>
  <c r="F52"/>
  <c r="G52" s="1"/>
  <c r="I52" s="1"/>
  <c r="F51"/>
  <c r="G51"/>
  <c r="I51" s="1"/>
  <c r="F50"/>
  <c r="G50" s="1"/>
  <c r="I50" s="1"/>
  <c r="F46"/>
  <c r="G46"/>
  <c r="I46" s="1"/>
  <c r="F45"/>
  <c r="G45" s="1"/>
  <c r="I45" s="1"/>
  <c r="F44"/>
  <c r="G44"/>
  <c r="I44" s="1"/>
  <c r="F43"/>
  <c r="G43" s="1"/>
  <c r="I43" s="1"/>
  <c r="F42"/>
  <c r="G42"/>
  <c r="I42" s="1"/>
  <c r="F41"/>
  <c r="G41" s="1"/>
  <c r="I41" s="1"/>
  <c r="F40"/>
  <c r="G40"/>
  <c r="I40" s="1"/>
  <c r="F39"/>
  <c r="G39" s="1"/>
  <c r="I39" s="1"/>
  <c r="F38"/>
  <c r="G38"/>
  <c r="I38" s="1"/>
  <c r="F37"/>
  <c r="G37" s="1"/>
  <c r="I37" s="1"/>
  <c r="F36"/>
  <c r="G36"/>
  <c r="I36" s="1"/>
  <c r="F35"/>
  <c r="G35" s="1"/>
  <c r="I35" s="1"/>
  <c r="F34"/>
  <c r="G34"/>
  <c r="I34" s="1"/>
  <c r="F33"/>
  <c r="G33" s="1"/>
  <c r="I33" s="1"/>
  <c r="F32"/>
  <c r="G32"/>
  <c r="I32" s="1"/>
  <c r="F31"/>
  <c r="G31" s="1"/>
  <c r="I31" s="1"/>
  <c r="F30"/>
  <c r="G30"/>
  <c r="I30" s="1"/>
  <c r="F29"/>
  <c r="G29" s="1"/>
  <c r="I29" s="1"/>
  <c r="F28"/>
  <c r="G28"/>
  <c r="I28" s="1"/>
  <c r="F26"/>
  <c r="G26" s="1"/>
  <c r="I26" s="1"/>
  <c r="F25"/>
  <c r="G25"/>
  <c r="I25" s="1"/>
  <c r="F24"/>
  <c r="G24" s="1"/>
  <c r="I24" s="1"/>
  <c r="F23"/>
  <c r="G23"/>
  <c r="I23" s="1"/>
  <c r="F22"/>
  <c r="G22" s="1"/>
  <c r="I22" s="1"/>
  <c r="F21"/>
  <c r="G21"/>
  <c r="I21" s="1"/>
  <c r="F20"/>
  <c r="G20" s="1"/>
  <c r="I20" s="1"/>
  <c r="F19"/>
  <c r="G19"/>
  <c r="I19" s="1"/>
  <c r="F18"/>
  <c r="G18" s="1"/>
  <c r="I18" s="1"/>
  <c r="I136"/>
  <c r="I213"/>
  <c r="I166"/>
  <c r="I167"/>
  <c r="I168"/>
  <c r="I169"/>
  <c r="I170"/>
  <c r="I171"/>
  <c r="I172"/>
  <c r="I173"/>
  <c r="I174"/>
  <c r="I175"/>
  <c r="I176"/>
  <c r="I177"/>
  <c r="F167"/>
  <c r="F168"/>
  <c r="F169"/>
  <c r="F170"/>
  <c r="F171"/>
  <c r="F172"/>
  <c r="F173"/>
  <c r="F174"/>
  <c r="F175"/>
  <c r="F176"/>
  <c r="F177"/>
  <c r="F166"/>
  <c r="I165"/>
  <c r="I82"/>
  <c r="F248"/>
  <c r="F255"/>
  <c r="F229"/>
  <c r="F213"/>
  <c r="F163"/>
  <c r="F95"/>
  <c r="F87"/>
  <c r="F82"/>
  <c r="F72"/>
  <c r="F67"/>
  <c r="F48"/>
  <c r="F233"/>
  <c r="G233" s="1"/>
  <c r="I233" s="1"/>
  <c r="F234"/>
  <c r="G234"/>
  <c r="I234" s="1"/>
  <c r="F232"/>
  <c r="G232" s="1"/>
  <c r="I232" s="1"/>
  <c r="F218"/>
  <c r="F231"/>
  <c r="G231" s="1"/>
  <c r="I231" s="1"/>
  <c r="F77"/>
  <c r="I272"/>
  <c r="F165"/>
  <c r="F225"/>
  <c r="F236"/>
</calcChain>
</file>

<file path=xl/sharedStrings.xml><?xml version="1.0" encoding="utf-8"?>
<sst xmlns="http://schemas.openxmlformats.org/spreadsheetml/2006/main" count="1809" uniqueCount="423">
  <si>
    <t xml:space="preserve">Cabluri retea </t>
  </si>
  <si>
    <t>44514100-7</t>
  </si>
  <si>
    <t>39831500-1</t>
  </si>
  <si>
    <t>24951311-8</t>
  </si>
  <si>
    <t>30192153-8</t>
  </si>
  <si>
    <t>32421000-0</t>
  </si>
  <si>
    <t>INSPECTIA MUNCII</t>
  </si>
  <si>
    <t>Cod CPV</t>
  </si>
  <si>
    <t>Asigurare auto RCA (tarif anual)</t>
  </si>
  <si>
    <t>Servicii de schimb de date electronice (Monitorul Oficial)</t>
  </si>
  <si>
    <t xml:space="preserve">Servicii medicale de medicina muncii </t>
  </si>
  <si>
    <t>Servicii de transport rutier public (RATB)</t>
  </si>
  <si>
    <t>Asigurare auto CASCO</t>
  </si>
  <si>
    <t>l</t>
  </si>
  <si>
    <t xml:space="preserve">Benzina fara plumb (BCF) </t>
  </si>
  <si>
    <t>Switch-uri</t>
  </si>
  <si>
    <t>Telefoane fără fir</t>
  </si>
  <si>
    <t>Telefoane fixe</t>
  </si>
  <si>
    <t>Telefoane mobile</t>
  </si>
  <si>
    <t>Apă minerală</t>
  </si>
  <si>
    <t>Manere (druckere) pentru broaste de usi</t>
  </si>
  <si>
    <t>buc</t>
  </si>
  <si>
    <t>pereche</t>
  </si>
  <si>
    <t>set</t>
  </si>
  <si>
    <t>Chei yale</t>
  </si>
  <si>
    <t>U.M</t>
  </si>
  <si>
    <t>Scaune ergonomice</t>
  </si>
  <si>
    <t>pers</t>
  </si>
  <si>
    <r>
      <t xml:space="preserve">Servicii de </t>
    </r>
    <r>
      <rPr>
        <b/>
        <sz val="8"/>
        <rFont val="Arial"/>
        <family val="2"/>
      </rPr>
      <t>reparatii a automobilelor</t>
    </r>
  </si>
  <si>
    <r>
      <t xml:space="preserve">Servicii de reparare a </t>
    </r>
    <r>
      <rPr>
        <b/>
        <sz val="8"/>
        <rFont val="Arial"/>
        <family val="2"/>
      </rPr>
      <t>pneurilor</t>
    </r>
    <r>
      <rPr>
        <sz val="8"/>
        <rFont val="Arial"/>
        <family val="2"/>
      </rPr>
      <t>, inclusiv montare şi echilibrare</t>
    </r>
  </si>
  <si>
    <r>
      <t xml:space="preserve">Servicii de </t>
    </r>
    <r>
      <rPr>
        <b/>
        <sz val="8"/>
        <rFont val="Arial"/>
        <family val="2"/>
      </rPr>
      <t>reparare</t>
    </r>
    <r>
      <rPr>
        <sz val="8"/>
        <rFont val="Arial"/>
        <family val="2"/>
      </rPr>
      <t xml:space="preserve"> a perifericelor informatice </t>
    </r>
    <r>
      <rPr>
        <b/>
        <sz val="8"/>
        <rFont val="Arial"/>
        <family val="2"/>
      </rPr>
      <t>(imprimante)</t>
    </r>
  </si>
  <si>
    <r>
      <t xml:space="preserve">Servicii de </t>
    </r>
    <r>
      <rPr>
        <b/>
        <sz val="8"/>
        <rFont val="Arial"/>
        <family val="2"/>
      </rPr>
      <t>reparare</t>
    </r>
    <r>
      <rPr>
        <sz val="8"/>
        <rFont val="Arial"/>
        <family val="2"/>
      </rPr>
      <t xml:space="preserve"> a instalaţiilor de construcţii (</t>
    </r>
    <r>
      <rPr>
        <b/>
        <sz val="8"/>
        <rFont val="Arial"/>
        <family val="2"/>
      </rPr>
      <t>apă, canalizare, sanitare)</t>
    </r>
  </si>
  <si>
    <r>
      <t xml:space="preserve">Servicii de </t>
    </r>
    <r>
      <rPr>
        <b/>
        <sz val="8"/>
        <rFont val="Arial"/>
        <family val="2"/>
      </rPr>
      <t xml:space="preserve">reparare </t>
    </r>
    <r>
      <rPr>
        <sz val="8"/>
        <rFont val="Arial"/>
        <family val="2"/>
      </rPr>
      <t xml:space="preserve">a </t>
    </r>
    <r>
      <rPr>
        <b/>
        <sz val="8"/>
        <rFont val="Arial"/>
        <family val="2"/>
      </rPr>
      <t xml:space="preserve">instalaţiilor electrice </t>
    </r>
    <r>
      <rPr>
        <sz val="8"/>
        <rFont val="Arial"/>
        <family val="2"/>
      </rPr>
      <t>de construcţii</t>
    </r>
  </si>
  <si>
    <r>
      <t xml:space="preserve">Servicii de </t>
    </r>
    <r>
      <rPr>
        <b/>
        <sz val="8"/>
        <rFont val="Arial"/>
        <family val="2"/>
      </rPr>
      <t>reparare</t>
    </r>
    <r>
      <rPr>
        <sz val="8"/>
        <rFont val="Arial"/>
        <family val="2"/>
      </rPr>
      <t xml:space="preserve"> a echipamentului de stingere a </t>
    </r>
    <r>
      <rPr>
        <b/>
        <sz val="8"/>
        <rFont val="Arial"/>
        <family val="2"/>
      </rPr>
      <t>incendiilor</t>
    </r>
  </si>
  <si>
    <r>
      <t>Servicii de î</t>
    </r>
    <r>
      <rPr>
        <b/>
        <sz val="8"/>
        <rFont val="Arial"/>
        <family val="2"/>
      </rPr>
      <t>ntreţinere</t>
    </r>
    <r>
      <rPr>
        <sz val="8"/>
        <rFont val="Arial"/>
        <family val="2"/>
      </rPr>
      <t xml:space="preserve"> a perifericelor informatice </t>
    </r>
    <r>
      <rPr>
        <b/>
        <sz val="8"/>
        <rFont val="Arial"/>
        <family val="2"/>
      </rPr>
      <t>(imprimante)</t>
    </r>
  </si>
  <si>
    <r>
      <t xml:space="preserve">Servicii de </t>
    </r>
    <r>
      <rPr>
        <b/>
        <sz val="8"/>
        <rFont val="Arial"/>
        <family val="2"/>
      </rPr>
      <t>intretinere</t>
    </r>
    <r>
      <rPr>
        <sz val="8"/>
        <rFont val="Arial"/>
        <family val="2"/>
      </rPr>
      <t xml:space="preserve"> instalatii in constructii </t>
    </r>
    <r>
      <rPr>
        <b/>
        <sz val="8"/>
        <rFont val="Arial"/>
        <family val="2"/>
      </rPr>
      <t>(apa, canalizare, sanitare)</t>
    </r>
  </si>
  <si>
    <r>
      <t xml:space="preserve">Servicii de </t>
    </r>
    <r>
      <rPr>
        <b/>
        <sz val="8"/>
        <rFont val="Arial"/>
        <family val="2"/>
      </rPr>
      <t>intretinere</t>
    </r>
    <r>
      <rPr>
        <sz val="8"/>
        <rFont val="Arial"/>
        <family val="2"/>
      </rPr>
      <t xml:space="preserve"> a echipamentelor de </t>
    </r>
    <r>
      <rPr>
        <b/>
        <sz val="8"/>
        <rFont val="Arial"/>
        <family val="2"/>
      </rPr>
      <t>stingere a incendiilor</t>
    </r>
  </si>
  <si>
    <t>Lichid antigel</t>
  </si>
  <si>
    <r>
      <t xml:space="preserve">Servicii de </t>
    </r>
    <r>
      <rPr>
        <b/>
        <sz val="8"/>
        <rFont val="Arial"/>
        <family val="2"/>
      </rPr>
      <t>intretinere instalatii electrice</t>
    </r>
    <r>
      <rPr>
        <sz val="8"/>
        <rFont val="Arial"/>
        <family val="2"/>
      </rPr>
      <t xml:space="preserve"> de constructii</t>
    </r>
  </si>
  <si>
    <r>
      <t xml:space="preserve">Servicii </t>
    </r>
    <r>
      <rPr>
        <b/>
        <sz val="8"/>
        <rFont val="Arial"/>
        <family val="2"/>
      </rPr>
      <t>TV</t>
    </r>
    <r>
      <rPr>
        <sz val="8"/>
        <rFont val="Arial"/>
        <family val="2"/>
      </rPr>
      <t xml:space="preserve"> (Abonament)</t>
    </r>
  </si>
  <si>
    <r>
      <t>Servicii de</t>
    </r>
    <r>
      <rPr>
        <b/>
        <sz val="8"/>
        <rFont val="Arial"/>
        <family val="2"/>
        <charset val="238"/>
      </rPr>
      <t xml:space="preserve"> gestionare</t>
    </r>
    <r>
      <rPr>
        <sz val="8"/>
        <rFont val="Arial"/>
        <family val="2"/>
      </rPr>
      <t xml:space="preserve"> a instalaţiilor care implică operaţiuni informatice </t>
    </r>
  </si>
  <si>
    <t>Aspirator</t>
  </si>
  <si>
    <t>Mulaje stampile</t>
  </si>
  <si>
    <t>Stampile</t>
  </si>
  <si>
    <t>Echipamente periferice</t>
  </si>
  <si>
    <t>Servicii de perfectionare profesionala</t>
  </si>
  <si>
    <r>
      <t xml:space="preserve">Servicii de verificare si intretinere </t>
    </r>
    <r>
      <rPr>
        <b/>
        <sz val="8"/>
        <rFont val="Arial"/>
        <family val="2"/>
        <charset val="238"/>
      </rPr>
      <t>instalatii gaze</t>
    </r>
  </si>
  <si>
    <t>Containere şi pubele de deşeuri</t>
  </si>
  <si>
    <t>Anunt Monitorul Oficial</t>
  </si>
  <si>
    <t>Anunt ziar</t>
  </si>
  <si>
    <t>Mouse</t>
  </si>
  <si>
    <t>Anvelope auto</t>
  </si>
  <si>
    <t>Taxa de drum (rovigneta)</t>
  </si>
  <si>
    <r>
      <t>CAPITOLUL 2</t>
    </r>
    <r>
      <rPr>
        <b/>
        <sz val="10"/>
        <rFont val="Arial"/>
        <family val="2"/>
      </rPr>
      <t>. MATERIALE PENTRU CURATENIE - 20.01.02</t>
    </r>
  </si>
  <si>
    <r>
      <t>CAPITOLUL 5.</t>
    </r>
    <r>
      <rPr>
        <b/>
        <sz val="10"/>
        <rFont val="Arial"/>
        <family val="2"/>
      </rPr>
      <t xml:space="preserve"> CARBURANŢI ŞI LUBRIFIANŢI - 20.01.05</t>
    </r>
  </si>
  <si>
    <r>
      <t>CAPITOLUL 6.</t>
    </r>
    <r>
      <rPr>
        <b/>
        <sz val="10"/>
        <rFont val="Arial"/>
        <family val="2"/>
      </rPr>
      <t xml:space="preserve"> PIESE DE SCHIMB - 20.01.06</t>
    </r>
  </si>
  <si>
    <r>
      <t>CAPITOLUL 7.</t>
    </r>
    <r>
      <rPr>
        <b/>
        <sz val="10"/>
        <rFont val="Arial"/>
        <family val="2"/>
      </rPr>
      <t xml:space="preserve"> POSTA, TELECOMUNICATII, RADIO, TV, INTERNET - 20.01.08</t>
    </r>
  </si>
  <si>
    <r>
      <t>CAPITOLUL 8</t>
    </r>
    <r>
      <rPr>
        <b/>
        <sz val="10"/>
        <rFont val="Arial"/>
        <family val="2"/>
      </rPr>
      <t>. ALTE BUNURI ŞI SERVICII PENTRU INTREŢINERE ŞI FUNCŢIONARE - 20.01.30</t>
    </r>
  </si>
  <si>
    <r>
      <t>CAPITOLUL 10.</t>
    </r>
    <r>
      <rPr>
        <b/>
        <sz val="10"/>
        <rFont val="Arial"/>
        <family val="2"/>
      </rPr>
      <t xml:space="preserve"> BUNURI DE NATURA OBIECTELOR DE INVENTAR - 20.05</t>
    </r>
  </si>
  <si>
    <r>
      <t>CAPITOLUL 1</t>
    </r>
    <r>
      <rPr>
        <b/>
        <sz val="10"/>
        <color indexed="9"/>
        <rFont val="Arial"/>
        <family val="2"/>
      </rPr>
      <t>. FURNITURI DE BIROU - 20.01.01</t>
    </r>
  </si>
  <si>
    <r>
      <t>CAPITOLUL 3.</t>
    </r>
    <r>
      <rPr>
        <b/>
        <sz val="10"/>
        <color indexed="9"/>
        <rFont val="Arial"/>
        <family val="2"/>
      </rPr>
      <t xml:space="preserve"> ILUMINAT, INCALZIRE SI FORTA MOTRICA - 20.01.03</t>
    </r>
  </si>
  <si>
    <r>
      <t>CAPITOLUL 4.</t>
    </r>
    <r>
      <rPr>
        <b/>
        <sz val="10"/>
        <color indexed="9"/>
        <rFont val="Arial"/>
        <family val="2"/>
      </rPr>
      <t xml:space="preserve"> APA, CANAL, SALUBRITATE - 20.01.04</t>
    </r>
  </si>
  <si>
    <r>
      <t>CAPITOLUL 9.</t>
    </r>
    <r>
      <rPr>
        <b/>
        <sz val="10"/>
        <color indexed="9"/>
        <rFont val="Arial"/>
        <family val="2"/>
      </rPr>
      <t xml:space="preserve"> REPARAŢII CURENTE - 20.02</t>
    </r>
  </si>
  <si>
    <t>Dispozitive de protectie la incendiu</t>
  </si>
  <si>
    <t>Servicii de certificare a semnaturii electronice</t>
  </si>
  <si>
    <r>
      <t>CAPITOLUL 12</t>
    </r>
    <r>
      <rPr>
        <b/>
        <sz val="10"/>
        <rFont val="Arial"/>
        <family val="2"/>
      </rPr>
      <t>. CARŢI, PUBLICATII ŞI MATERIALE DOCUMENTARE - 20.11</t>
    </r>
  </si>
  <si>
    <t>Servicii postale de distribuire a ziarelor si a periodicelor</t>
  </si>
  <si>
    <t>Servicii de schimb de date electronice (Buletinul Insolventei)</t>
  </si>
  <si>
    <r>
      <t>CAPITOLUL 11</t>
    </r>
    <r>
      <rPr>
        <b/>
        <sz val="10"/>
        <color indexed="9"/>
        <rFont val="Arial"/>
        <family val="2"/>
      </rPr>
      <t>. DEPLASARI, DETASARI, TRANSFERARI - 20.06</t>
    </r>
  </si>
  <si>
    <t xml:space="preserve">Servicii de cazare la hotel </t>
  </si>
  <si>
    <r>
      <t>Servicii de telecomunicaţii integrate (</t>
    </r>
    <r>
      <rPr>
        <b/>
        <sz val="8"/>
        <rFont val="Arial"/>
        <family val="2"/>
      </rPr>
      <t xml:space="preserve"> IP VPN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</rPr>
      <t>STS</t>
    </r>
    <r>
      <rPr>
        <sz val="8"/>
        <rFont val="Arial"/>
        <family val="2"/>
      </rPr>
      <t>)</t>
    </r>
  </si>
  <si>
    <t>Asistenta tehnica program informatic contabilitate</t>
  </si>
  <si>
    <r>
      <t xml:space="preserve">Servicii  de </t>
    </r>
    <r>
      <rPr>
        <b/>
        <sz val="8"/>
        <rFont val="Arial"/>
        <family val="2"/>
      </rPr>
      <t>întreţinere a automobilelor ( ITP, Revizii )</t>
    </r>
  </si>
  <si>
    <t>Servicii legislative (program legislativ)</t>
  </si>
  <si>
    <r>
      <t>Servicii</t>
    </r>
    <r>
      <rPr>
        <b/>
        <sz val="8"/>
        <rFont val="Arial"/>
        <family val="2"/>
      </rPr>
      <t xml:space="preserve"> de reparare a mobilierului</t>
    </r>
  </si>
  <si>
    <r>
      <t xml:space="preserve">Servicii de </t>
    </r>
    <r>
      <rPr>
        <b/>
        <sz val="8"/>
        <rFont val="Arial"/>
        <family val="2"/>
      </rPr>
      <t>reparare a</t>
    </r>
    <r>
      <rPr>
        <sz val="8"/>
        <rFont val="Arial"/>
        <family val="2"/>
      </rPr>
      <t xml:space="preserve"> fotocopiatoarelor </t>
    </r>
  </si>
  <si>
    <t xml:space="preserve">buc </t>
  </si>
  <si>
    <t>Surse neîntreruptibile</t>
  </si>
  <si>
    <t xml:space="preserve">              PROGRAMUL ANUAL AL ACHIZITIILOR PUBLICE 2012- APARAT CENTRAL</t>
  </si>
  <si>
    <t>Carti - Publicaţii tehnice ( anuar statistic, carti )</t>
  </si>
  <si>
    <t>Produse de curatat pentru automobile (lichid parbriz, solutii )</t>
  </si>
  <si>
    <t xml:space="preserve">Truse medicale </t>
  </si>
  <si>
    <t>Triunghiuri  reflectorizante</t>
  </si>
  <si>
    <t>Trusa de scule</t>
  </si>
  <si>
    <t>Produse din cauciuc (  pres cauciuc electroizolant)</t>
  </si>
  <si>
    <t>Produse din cauciuc (  covorase auto)</t>
  </si>
  <si>
    <t xml:space="preserve">Adezivi </t>
  </si>
  <si>
    <r>
      <t xml:space="preserve">Servicii de </t>
    </r>
    <r>
      <rPr>
        <b/>
        <sz val="8"/>
        <rFont val="Arial"/>
        <family val="2"/>
      </rPr>
      <t xml:space="preserve">reparare a </t>
    </r>
    <r>
      <rPr>
        <sz val="8"/>
        <rFont val="Arial"/>
        <family val="2"/>
      </rPr>
      <t xml:space="preserve">centralei telefonice </t>
    </r>
  </si>
  <si>
    <t>Accesorii pentru birou</t>
  </si>
  <si>
    <t>Hartie xerografica</t>
  </si>
  <si>
    <t>Imprimate la comanda</t>
  </si>
  <si>
    <r>
      <t>Servicii de</t>
    </r>
    <r>
      <rPr>
        <b/>
        <sz val="8"/>
        <rFont val="Arial"/>
        <family val="2"/>
      </rPr>
      <t xml:space="preserve"> întretinere</t>
    </r>
    <r>
      <rPr>
        <sz val="8"/>
        <rFont val="Arial"/>
        <family val="2"/>
      </rPr>
      <t xml:space="preserve"> a echipamentului de </t>
    </r>
    <r>
      <rPr>
        <b/>
        <sz val="8"/>
        <rFont val="Arial"/>
        <family val="2"/>
      </rPr>
      <t>supraveghere video</t>
    </r>
  </si>
  <si>
    <r>
      <t xml:space="preserve">Servicii de </t>
    </r>
    <r>
      <rPr>
        <b/>
        <sz val="8"/>
        <rFont val="Arial"/>
        <family val="2"/>
      </rPr>
      <t>întretinere</t>
    </r>
    <r>
      <rPr>
        <sz val="8"/>
        <rFont val="Arial"/>
        <family val="2"/>
      </rPr>
      <t xml:space="preserve"> a </t>
    </r>
    <r>
      <rPr>
        <b/>
        <sz val="8"/>
        <rFont val="Arial"/>
        <family val="2"/>
      </rPr>
      <t xml:space="preserve">fotocopiatoarelor </t>
    </r>
  </si>
  <si>
    <r>
      <t xml:space="preserve">Servicii </t>
    </r>
    <r>
      <rPr>
        <b/>
        <sz val="8"/>
        <rFont val="Arial"/>
        <family val="2"/>
      </rPr>
      <t>protectie antivirus</t>
    </r>
    <r>
      <rPr>
        <sz val="8"/>
        <rFont val="Arial"/>
        <family val="2"/>
      </rPr>
      <t xml:space="preserve"> (Servicii informatice si servicii conexe)</t>
    </r>
  </si>
  <si>
    <r>
      <t>Servicii informatice  (</t>
    </r>
    <r>
      <rPr>
        <b/>
        <sz val="8"/>
        <rFont val="Arial"/>
        <family val="2"/>
      </rPr>
      <t>Registrul general</t>
    </r>
    <r>
      <rPr>
        <sz val="8"/>
        <rFont val="Arial"/>
        <family val="2"/>
      </rPr>
      <t xml:space="preserve"> de evidenta a salariatilor) </t>
    </r>
  </si>
  <si>
    <r>
      <t xml:space="preserve">Servicii de </t>
    </r>
    <r>
      <rPr>
        <b/>
        <sz val="8"/>
        <rFont val="Arial"/>
        <family val="2"/>
      </rPr>
      <t>telefonie mobila</t>
    </r>
  </si>
  <si>
    <r>
      <t xml:space="preserve">Servicii de </t>
    </r>
    <r>
      <rPr>
        <b/>
        <sz val="8"/>
        <rFont val="Arial"/>
        <family val="2"/>
      </rPr>
      <t>telefonie fixa</t>
    </r>
  </si>
  <si>
    <r>
      <t xml:space="preserve">Servicii </t>
    </r>
    <r>
      <rPr>
        <b/>
        <sz val="8"/>
        <rFont val="Arial"/>
        <family val="2"/>
      </rPr>
      <t>poştale</t>
    </r>
    <r>
      <rPr>
        <sz val="8"/>
        <rFont val="Arial"/>
        <family val="2"/>
      </rPr>
      <t xml:space="preserve"> de corespondenta</t>
    </r>
  </si>
  <si>
    <r>
      <t xml:space="preserve">Servicii de </t>
    </r>
    <r>
      <rPr>
        <b/>
        <sz val="8"/>
        <rFont val="Arial"/>
        <family val="2"/>
      </rPr>
      <t>reparare</t>
    </r>
    <r>
      <rPr>
        <sz val="8"/>
        <rFont val="Arial"/>
        <family val="2"/>
      </rPr>
      <t xml:space="preserve">  a instalatiilor  mecanice de construcţii </t>
    </r>
    <r>
      <rPr>
        <b/>
        <sz val="8"/>
        <rFont val="Arial"/>
        <family val="2"/>
      </rPr>
      <t>(aer condiţionat + centrala termică + ciller)</t>
    </r>
  </si>
  <si>
    <t>Anunt de intentie</t>
  </si>
  <si>
    <t>Procedura aplicata</t>
  </si>
  <si>
    <t>Termen finalizare contract</t>
  </si>
  <si>
    <t>Responsabil</t>
  </si>
  <si>
    <t>Data estimata incepere procedura</t>
  </si>
  <si>
    <t>Nr. crt</t>
  </si>
  <si>
    <t>Obiectul contractului/ acordului cadru</t>
  </si>
  <si>
    <t>Cantitate</t>
  </si>
  <si>
    <t>Valoarea estimata fara TVA</t>
  </si>
  <si>
    <t>Valoarea estimata cu TVA</t>
  </si>
  <si>
    <t>lei</t>
  </si>
  <si>
    <t>euro</t>
  </si>
  <si>
    <t>nu</t>
  </si>
  <si>
    <t>Data estimata finalizare procedura</t>
  </si>
  <si>
    <r>
      <t>CAPITOLUL 13</t>
    </r>
    <r>
      <rPr>
        <b/>
        <sz val="10"/>
        <rFont val="Arial"/>
        <family val="2"/>
      </rPr>
      <t>. PREGATIRE PROFESIONALA - 20.13</t>
    </r>
  </si>
  <si>
    <r>
      <t>CAPITOLUL 14</t>
    </r>
    <r>
      <rPr>
        <b/>
        <sz val="10"/>
        <rFont val="Arial"/>
        <family val="2"/>
      </rPr>
      <t>. PROTECŢIA MUNCII - 20.14</t>
    </r>
  </si>
  <si>
    <t>30192000-1</t>
  </si>
  <si>
    <t>30197644-2</t>
  </si>
  <si>
    <t>41110000-3</t>
  </si>
  <si>
    <t>09134200-9</t>
  </si>
  <si>
    <t>34351100-3</t>
  </si>
  <si>
    <t>64211000-8</t>
  </si>
  <si>
    <t>64212000-5</t>
  </si>
  <si>
    <t>64110000-0</t>
  </si>
  <si>
    <t>64210000-1</t>
  </si>
  <si>
    <t>64216100-4</t>
  </si>
  <si>
    <t>31431000-6</t>
  </si>
  <si>
    <t>24911200-5</t>
  </si>
  <si>
    <t>31531000-7</t>
  </si>
  <si>
    <t xml:space="preserve">Autoturisme </t>
  </si>
  <si>
    <t xml:space="preserve">Fax </t>
  </si>
  <si>
    <t xml:space="preserve">TOTAL </t>
  </si>
  <si>
    <t xml:space="preserve">achizitie directa </t>
  </si>
  <si>
    <t>VASLUI</t>
  </si>
  <si>
    <t>22458000-5</t>
  </si>
  <si>
    <t>75111200-9</t>
  </si>
  <si>
    <t>72611000-6</t>
  </si>
  <si>
    <t>79971200-3</t>
  </si>
  <si>
    <t>50413200-5</t>
  </si>
  <si>
    <t>50711000-2</t>
  </si>
  <si>
    <t>50323000-5</t>
  </si>
  <si>
    <t>50323100-6</t>
  </si>
  <si>
    <t>7135600-9</t>
  </si>
  <si>
    <t>79132100-9</t>
  </si>
  <si>
    <t>22910000-2</t>
  </si>
  <si>
    <t>79341000-6</t>
  </si>
  <si>
    <t>50334130-5</t>
  </si>
  <si>
    <t>39713430-6</t>
  </si>
  <si>
    <t>30121400-7</t>
  </si>
  <si>
    <t>32252100-5</t>
  </si>
  <si>
    <t>55110000-4</t>
  </si>
  <si>
    <t>60112000-6</t>
  </si>
  <si>
    <t>22101000-4</t>
  </si>
  <si>
    <t>64216110-7</t>
  </si>
  <si>
    <t>64112000-4</t>
  </si>
  <si>
    <t>8053000-8</t>
  </si>
  <si>
    <t>85147000-1</t>
  </si>
  <si>
    <t>66514110-0</t>
  </si>
  <si>
    <t>66516100-1</t>
  </si>
  <si>
    <t>30232110-8</t>
  </si>
  <si>
    <t>32581200-1</t>
  </si>
  <si>
    <t>30121100-5</t>
  </si>
  <si>
    <t>50000000-5</t>
  </si>
  <si>
    <t xml:space="preserve">Servicii de reparare si intretinere(reparatii capitale) </t>
  </si>
  <si>
    <t>50710000-5</t>
  </si>
  <si>
    <t>50700000-2</t>
  </si>
  <si>
    <t>50712000-9</t>
  </si>
  <si>
    <t>30234600-4</t>
  </si>
  <si>
    <t>USB Memory flash</t>
  </si>
  <si>
    <t>33141620-2</t>
  </si>
  <si>
    <t>18143000-3</t>
  </si>
  <si>
    <t>Echipamente de protectie</t>
  </si>
  <si>
    <t>31154000-0</t>
  </si>
  <si>
    <t>19510000-4</t>
  </si>
  <si>
    <r>
      <t xml:space="preserve">Servicii de </t>
    </r>
    <r>
      <rPr>
        <b/>
        <sz val="8"/>
        <rFont val="Arial"/>
        <family val="2"/>
        <charset val="238"/>
      </rPr>
      <t>curatenie</t>
    </r>
    <r>
      <rPr>
        <sz val="8"/>
        <rFont val="Arial"/>
        <family val="2"/>
      </rPr>
      <t xml:space="preserve"> a sediilor, birourilor</t>
    </r>
  </si>
  <si>
    <t>Enache Laura</t>
  </si>
  <si>
    <t>Servicii de legare(arhivare)</t>
  </si>
  <si>
    <t>79711000-1</t>
  </si>
  <si>
    <t>79713000-5</t>
  </si>
  <si>
    <r>
      <t xml:space="preserve">Servicii de </t>
    </r>
    <r>
      <rPr>
        <b/>
        <sz val="8"/>
        <rFont val="Arial"/>
        <family val="2"/>
      </rPr>
      <t>paza</t>
    </r>
  </si>
  <si>
    <t>Servicii de monitorizare a sistemelor de alarma</t>
  </si>
  <si>
    <t>72212900-8</t>
  </si>
  <si>
    <t>70130000-1</t>
  </si>
  <si>
    <t>90910000-9</t>
  </si>
  <si>
    <t>50324100-3</t>
  </si>
  <si>
    <t>50112100-4</t>
  </si>
  <si>
    <r>
      <t xml:space="preserve">Servicii </t>
    </r>
    <r>
      <rPr>
        <b/>
        <sz val="8"/>
        <rFont val="Arial"/>
        <family val="2"/>
      </rPr>
      <t>spalare auto si servicii similare</t>
    </r>
  </si>
  <si>
    <t>50112200-5</t>
  </si>
  <si>
    <t>Servicii de inlocuire a parbrizelor</t>
  </si>
  <si>
    <t>50112120-0</t>
  </si>
  <si>
    <t>50323200-7</t>
  </si>
  <si>
    <r>
      <t xml:space="preserve">Servicii de </t>
    </r>
    <r>
      <rPr>
        <b/>
        <sz val="8"/>
        <rFont val="Arial"/>
        <family val="2"/>
      </rPr>
      <t>reparare</t>
    </r>
    <r>
      <rPr>
        <sz val="8"/>
        <rFont val="Arial"/>
        <family val="2"/>
      </rPr>
      <t xml:space="preserve"> a computerelor</t>
    </r>
  </si>
  <si>
    <t>50321000-1</t>
  </si>
  <si>
    <t>72514100-2</t>
  </si>
  <si>
    <t>Servicii de extensie sistem alarma</t>
  </si>
  <si>
    <t>Servicii de intretinere a automobilelor(vulcanizare auto)</t>
  </si>
  <si>
    <r>
      <t>CAPITOLUL 15</t>
    </r>
    <r>
      <rPr>
        <b/>
        <sz val="10"/>
        <rFont val="Arial"/>
        <family val="2"/>
      </rPr>
      <t>. CHELTUIELI JUDICIARE SI EXTRAJUDICIARE DERIVATE DIN ACTIUNI IN REPREZENTAREA INTERESELOR STATULUI - 20.25</t>
    </r>
  </si>
  <si>
    <r>
      <t>CAPITOLUL 16</t>
    </r>
    <r>
      <rPr>
        <b/>
        <sz val="10"/>
        <rFont val="Arial"/>
        <family val="2"/>
      </rPr>
      <t>. PRIME DE ASIGURARE NON-VIATA - 20.30.03</t>
    </r>
  </si>
  <si>
    <t>Cheltuieli judiciare si extrajudiciare</t>
  </si>
  <si>
    <r>
      <t>CAPITOLUL 17</t>
    </r>
    <r>
      <rPr>
        <b/>
        <sz val="10"/>
        <rFont val="Arial"/>
        <family val="2"/>
      </rPr>
      <t>. CHIRII - 20.30.04</t>
    </r>
  </si>
  <si>
    <t>Chirii</t>
  </si>
  <si>
    <t>Alte cheltuieli</t>
  </si>
  <si>
    <r>
      <t>CAPITOLUL 18</t>
    </r>
    <r>
      <rPr>
        <b/>
        <sz val="10"/>
        <rFont val="Arial"/>
        <family val="2"/>
      </rPr>
      <t>. EXECUTAREA SILITA A CREANTELOR BUGETARE - 20.30.09</t>
    </r>
  </si>
  <si>
    <t>Executarea silita</t>
  </si>
  <si>
    <t>NASCU SAFTA</t>
  </si>
  <si>
    <t>SEF SERVICIU ERUI,</t>
  </si>
  <si>
    <t>Intocmit,</t>
  </si>
  <si>
    <t>ENACHE LAURA</t>
  </si>
  <si>
    <t xml:space="preserve">ITM </t>
  </si>
  <si>
    <r>
      <t xml:space="preserve">Servicii de reparatii constructii </t>
    </r>
    <r>
      <rPr>
        <sz val="8"/>
        <color indexed="8"/>
        <rFont val="Arial"/>
        <family val="2"/>
      </rPr>
      <t>(tencuieli, zugrăveli, vopsitorii)</t>
    </r>
  </si>
  <si>
    <t>Servicii de reparare de acoperisuri</t>
  </si>
  <si>
    <t>45261910-6</t>
  </si>
  <si>
    <t>Servicii de audit-supraveghere (certificare iso)</t>
  </si>
  <si>
    <t>79212300-6</t>
  </si>
  <si>
    <t>32428000-9</t>
  </si>
  <si>
    <t>Servicii de reparatii constructii (tencuieli, zugrăveli)</t>
  </si>
  <si>
    <t>44115800-7</t>
  </si>
  <si>
    <r>
      <t>CAPITOLUL 19</t>
    </r>
    <r>
      <rPr>
        <b/>
        <sz val="10"/>
        <rFont val="Arial"/>
        <family val="2"/>
      </rPr>
      <t>. ALTE CHELTUIELI CU BUNURI SI SERVICII - 20.30.30</t>
    </r>
  </si>
  <si>
    <r>
      <t>CAPITOLUL 20</t>
    </r>
    <r>
      <rPr>
        <b/>
        <sz val="10"/>
        <rFont val="Arial"/>
        <family val="2"/>
      </rPr>
      <t>. ACTIVE NEFINANCIARE - 71.01.02</t>
    </r>
  </si>
  <si>
    <r>
      <t>CAPITOLUL 22</t>
    </r>
    <r>
      <rPr>
        <b/>
        <sz val="10"/>
        <rFont val="Arial"/>
        <family val="2"/>
      </rPr>
      <t>. ACTIVE NEFINANCIARE - 71.03</t>
    </r>
  </si>
  <si>
    <t>Diverse piese de schimb</t>
  </si>
  <si>
    <t>34913000-0</t>
  </si>
  <si>
    <t>da</t>
  </si>
  <si>
    <t>Calculatoare desktop</t>
  </si>
  <si>
    <t>Laptop</t>
  </si>
  <si>
    <t>30213100-6</t>
  </si>
  <si>
    <t>Scaner</t>
  </si>
  <si>
    <t>30216110-0</t>
  </si>
  <si>
    <t>Motorina (BCF)</t>
  </si>
  <si>
    <t xml:space="preserve"> 30213300-8</t>
  </si>
  <si>
    <t>15981100-9</t>
  </si>
  <si>
    <t>34330000-9</t>
  </si>
  <si>
    <t>44522200-7</t>
  </si>
  <si>
    <t>30213300-8</t>
  </si>
  <si>
    <t xml:space="preserve">Fise si prize </t>
  </si>
  <si>
    <t>31224100-3</t>
  </si>
  <si>
    <t>C.L.C.A.</t>
  </si>
  <si>
    <t>BADAC AURELIA</t>
  </si>
  <si>
    <t>65300000-6</t>
  </si>
  <si>
    <t xml:space="preserve">Servicii furnizare energie electrică </t>
  </si>
  <si>
    <t>Servicii furnizare gaze naturale</t>
  </si>
  <si>
    <t>65210000-8</t>
  </si>
  <si>
    <t>Servicii publice de alimentare cu apă ,canalizare,salubrizare</t>
  </si>
  <si>
    <t xml:space="preserve">Servicii privind deseurile </t>
  </si>
  <si>
    <t>90500000-2</t>
  </si>
  <si>
    <t>09132100-4</t>
  </si>
  <si>
    <t>65100000-4</t>
  </si>
  <si>
    <t>Articole imprimate de papetarie si alte articole de hartie</t>
  </si>
  <si>
    <t>30199000-0</t>
  </si>
  <si>
    <t>39162110-9</t>
  </si>
  <si>
    <t>Dosare</t>
  </si>
  <si>
    <t>Pixuri</t>
  </si>
  <si>
    <t>22852000-7</t>
  </si>
  <si>
    <t>30192121-5</t>
  </si>
  <si>
    <t>Rechizite scolare</t>
  </si>
  <si>
    <t>Detergenti</t>
  </si>
  <si>
    <t>39831200-8</t>
  </si>
  <si>
    <t>Odorizante de interior</t>
  </si>
  <si>
    <t>39811100-1</t>
  </si>
  <si>
    <t>Bureti</t>
  </si>
  <si>
    <t>Manusi</t>
  </si>
  <si>
    <t>Maturi, perii si alte articole menaj</t>
  </si>
  <si>
    <t>18424000-7</t>
  </si>
  <si>
    <t>39224300-1</t>
  </si>
  <si>
    <t>Detergenti vase</t>
  </si>
  <si>
    <t>Saci ambalaj</t>
  </si>
  <si>
    <t>39831210-1</t>
  </si>
  <si>
    <t>18937000-6</t>
  </si>
  <si>
    <t>BUGET</t>
  </si>
  <si>
    <t>Calculatoare de birou(desktop)</t>
  </si>
  <si>
    <t xml:space="preserve">Becuri economice </t>
  </si>
  <si>
    <r>
      <t xml:space="preserve">Servicii de </t>
    </r>
    <r>
      <rPr>
        <b/>
        <sz val="8"/>
        <rFont val="Arial"/>
        <family val="2"/>
      </rPr>
      <t>intretinere</t>
    </r>
    <r>
      <rPr>
        <sz val="8"/>
        <rFont val="Arial"/>
        <family val="2"/>
      </rPr>
      <t xml:space="preserve"> instalatii mecanice de constructii (termopane,</t>
    </r>
    <r>
      <rPr>
        <b/>
        <sz val="8"/>
        <rFont val="Arial"/>
        <family val="2"/>
      </rPr>
      <t>climatizare, centrala termica si ciller)</t>
    </r>
  </si>
  <si>
    <t>Maturi, perii si alte articole de diverse tipuri</t>
  </si>
  <si>
    <t>39004000-4</t>
  </si>
  <si>
    <t>Lacat</t>
  </si>
  <si>
    <t>Mobilier birou</t>
  </si>
  <si>
    <t>39151300-8</t>
  </si>
  <si>
    <t>Placute gravate pentru usi</t>
  </si>
  <si>
    <t>39294100-0</t>
  </si>
  <si>
    <t>44521210-3</t>
  </si>
  <si>
    <t>Feronerie</t>
  </si>
  <si>
    <t>44316510-6</t>
  </si>
  <si>
    <t>Robinete sau vane instalatii sanitare</t>
  </si>
  <si>
    <t>42131400-0</t>
  </si>
  <si>
    <t>Racorduri pentru tevi de apa</t>
  </si>
  <si>
    <t>44163230-1</t>
  </si>
  <si>
    <t>35331500-8</t>
  </si>
  <si>
    <t>Cilindru (drum) imprimanta/copiator</t>
  </si>
  <si>
    <t>m</t>
  </si>
  <si>
    <t>39515440-1</t>
  </si>
  <si>
    <t>Suruburi</t>
  </si>
  <si>
    <t>44531300-4</t>
  </si>
  <si>
    <t>Vopsele</t>
  </si>
  <si>
    <t>44812210-0</t>
  </si>
  <si>
    <t>Diluant</t>
  </si>
  <si>
    <t>44832200-3</t>
  </si>
  <si>
    <t>98312100-4</t>
  </si>
  <si>
    <t>90923000-3</t>
  </si>
  <si>
    <t>Servicii de deratizare/dezinsectie</t>
  </si>
  <si>
    <t>Echipament de siguranta pentru un anumit amplasament</t>
  </si>
  <si>
    <t>35113100-0</t>
  </si>
  <si>
    <t xml:space="preserve">Acumulatori </t>
  </si>
  <si>
    <t>Servicii de spalatorie si curatatorie uscata-covoare</t>
  </si>
  <si>
    <t>Imprimanta color</t>
  </si>
  <si>
    <t>30232150-0</t>
  </si>
  <si>
    <t>Agrafe de birou</t>
  </si>
  <si>
    <t>Echipamente de birotica</t>
  </si>
  <si>
    <t>Clipboarduri</t>
  </si>
  <si>
    <t>Instrumente de scris</t>
  </si>
  <si>
    <t>Cutie de depozitare a dosarelor</t>
  </si>
  <si>
    <t>42964000-1</t>
  </si>
  <si>
    <t>30191130-4</t>
  </si>
  <si>
    <t>39292400-9</t>
  </si>
  <si>
    <t>Etichete</t>
  </si>
  <si>
    <t>30199760-5</t>
  </si>
  <si>
    <t>30193700-5</t>
  </si>
  <si>
    <t>Plicuri</t>
  </si>
  <si>
    <t>Tesaturi pentru perdele</t>
  </si>
  <si>
    <t>19244000-8</t>
  </si>
  <si>
    <t>Verificare, reparare , incarcare stingatoare</t>
  </si>
  <si>
    <t>Extinctoare portabile</t>
  </si>
  <si>
    <t>38520000-6</t>
  </si>
  <si>
    <t>39111100-4</t>
  </si>
  <si>
    <t>39712300-9</t>
  </si>
  <si>
    <t>Uscator de maini</t>
  </si>
  <si>
    <t>Sapun</t>
  </si>
  <si>
    <t>33711900-6</t>
  </si>
  <si>
    <t>Hartie igienica</t>
  </si>
  <si>
    <t>33761000-2</t>
  </si>
  <si>
    <t>Articole sanitare din hartie</t>
  </si>
  <si>
    <t>Produse de curatat si de lustruit</t>
  </si>
  <si>
    <t>39224320-7</t>
  </si>
  <si>
    <t>39800000-0</t>
  </si>
  <si>
    <t>Carpe pentru lustruit</t>
  </si>
  <si>
    <t>39525810-9</t>
  </si>
  <si>
    <t>Galeti</t>
  </si>
  <si>
    <t>39224330-0</t>
  </si>
  <si>
    <t>Tub neon</t>
  </si>
  <si>
    <t>24111400-9</t>
  </si>
  <si>
    <t>39831240-0</t>
  </si>
  <si>
    <t>Produse de curatenie</t>
  </si>
  <si>
    <t>Prosoape</t>
  </si>
  <si>
    <t>39514100-9</t>
  </si>
  <si>
    <t>Dispozitive de stocare cu memorie Flash</t>
  </si>
  <si>
    <t>30233180-6</t>
  </si>
  <si>
    <t>42113161-0</t>
  </si>
  <si>
    <t>Servicii de intretinere a centralei si liniilor telefonice interne</t>
  </si>
  <si>
    <t>Dezumidificatoare</t>
  </si>
  <si>
    <t>Servicii de furnizare apa potabila La Fantana</t>
  </si>
  <si>
    <t>Servicii de instalare de tamplarie nemetalica (tamplarie PVC, termopane)</t>
  </si>
  <si>
    <t>45421150-5</t>
  </si>
  <si>
    <t>Interfete de retea</t>
  </si>
  <si>
    <t>30237100-0</t>
  </si>
  <si>
    <r>
      <t>Servicii de î</t>
    </r>
    <r>
      <rPr>
        <b/>
        <sz val="8"/>
        <rFont val="Arial"/>
        <family val="2"/>
      </rPr>
      <t>ntreţinere</t>
    </r>
    <r>
      <rPr>
        <sz val="8"/>
        <rFont val="Arial"/>
        <family val="2"/>
      </rPr>
      <t xml:space="preserve"> a calculatoarelor</t>
    </r>
  </si>
  <si>
    <t>50322000-0</t>
  </si>
  <si>
    <t>Radiere</t>
  </si>
  <si>
    <t>Creioane</t>
  </si>
  <si>
    <t>Creioane mecanice</t>
  </si>
  <si>
    <t>Mine de rezerva pentru creioane</t>
  </si>
  <si>
    <t>Ascutitori de creioane</t>
  </si>
  <si>
    <t>Suport de creioane</t>
  </si>
  <si>
    <t>Pelicula sau banda corectoare</t>
  </si>
  <si>
    <t>30192910-3</t>
  </si>
  <si>
    <t>30192134-9</t>
  </si>
  <si>
    <t>30192133-2</t>
  </si>
  <si>
    <t>30192132-5</t>
  </si>
  <si>
    <t>30192126-0</t>
  </si>
  <si>
    <t>30192130-1</t>
  </si>
  <si>
    <t>30192100-2</t>
  </si>
  <si>
    <t>Capse</t>
  </si>
  <si>
    <t>Pioneze</t>
  </si>
  <si>
    <t>Bibliorafturi</t>
  </si>
  <si>
    <t>Capsatoare</t>
  </si>
  <si>
    <t>Decapsatoare</t>
  </si>
  <si>
    <t>Perforatoare</t>
  </si>
  <si>
    <t>30197110-0</t>
  </si>
  <si>
    <t>30197130-6</t>
  </si>
  <si>
    <t>30197210-1</t>
  </si>
  <si>
    <t>30197320-5</t>
  </si>
  <si>
    <t>30197321-2</t>
  </si>
  <si>
    <t>30197330-8</t>
  </si>
  <si>
    <t>Carton</t>
  </si>
  <si>
    <t>Aracet</t>
  </si>
  <si>
    <t>30197600-2</t>
  </si>
  <si>
    <t>Carioca permanente</t>
  </si>
  <si>
    <t>30192125-3</t>
  </si>
  <si>
    <t>Jaluzele verticale</t>
  </si>
  <si>
    <t>Imprimanta laser (multifunctional)</t>
  </si>
  <si>
    <t>30125110-5</t>
  </si>
  <si>
    <t>Cartuse pentru toner (imprimante laser)</t>
  </si>
  <si>
    <t>31440000-2</t>
  </si>
  <si>
    <t>Baterii (bucatarie -apa)</t>
  </si>
  <si>
    <t>Servicii de consultanta in eficienta energetica</t>
  </si>
  <si>
    <t>71314300-5</t>
  </si>
  <si>
    <t>44512940-3</t>
  </si>
  <si>
    <t>30236110-6</t>
  </si>
  <si>
    <t>Memorie RAM</t>
  </si>
  <si>
    <t>Saci aspirator</t>
  </si>
  <si>
    <t>18936000-9</t>
  </si>
  <si>
    <t>MINISTERUL MUNCII SI JUSTITIEI SOCIALE</t>
  </si>
  <si>
    <t>Retroproiector</t>
  </si>
  <si>
    <t>32333300-9</t>
  </si>
  <si>
    <t xml:space="preserve"> </t>
  </si>
  <si>
    <t>Copiatoare A3</t>
  </si>
  <si>
    <t>Server</t>
  </si>
  <si>
    <t>48821000-9</t>
  </si>
  <si>
    <t>Sursa server</t>
  </si>
  <si>
    <t>Piese de rezerva pt.vehicule-automobile(Ştergătoare parbriz,sufa tractare)</t>
  </si>
  <si>
    <t>Servicii de reparatre a sistemelor electrice</t>
  </si>
  <si>
    <t>50116100-2</t>
  </si>
  <si>
    <t>Centrala telefonica</t>
  </si>
  <si>
    <t>32546100-3</t>
  </si>
  <si>
    <t>Imprimante A4</t>
  </si>
  <si>
    <t>echivalenta  4,8 lei/euro</t>
  </si>
  <si>
    <t>35111000-5</t>
  </si>
  <si>
    <t>Echipament multifunctional</t>
  </si>
  <si>
    <t>50112300-6</t>
  </si>
  <si>
    <t>PROGRAMUL ANUAL AL ACHIZITIILOR PUBLICE 2022</t>
  </si>
  <si>
    <t>Nr.11643/</t>
  </si>
  <si>
    <t>30.12.2021/18.01.2022</t>
  </si>
  <si>
    <t>procedura simplificata</t>
  </si>
  <si>
    <t>34110000-1</t>
  </si>
  <si>
    <t>31.12.2022</t>
  </si>
  <si>
    <t>03.01.2022</t>
  </si>
</sst>
</file>

<file path=xl/styles.xml><?xml version="1.0" encoding="utf-8"?>
<styleSheet xmlns="http://schemas.openxmlformats.org/spreadsheetml/2006/main">
  <fonts count="51">
    <font>
      <sz val="10"/>
      <name val="Arial"/>
      <charset val="238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38"/>
    </font>
    <font>
      <b/>
      <sz val="8"/>
      <name val="Arial"/>
      <family val="2"/>
    </font>
    <font>
      <sz val="7"/>
      <name val="Arial"/>
      <family val="2"/>
    </font>
    <font>
      <sz val="11"/>
      <color indexed="60"/>
      <name val="Calibri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color indexed="20"/>
      <name val="Calibri"/>
      <family val="2"/>
    </font>
    <font>
      <b/>
      <sz val="8"/>
      <name val="Arial"/>
      <family val="2"/>
      <charset val="238"/>
    </font>
    <font>
      <sz val="8"/>
      <color indexed="8"/>
      <name val="Arial"/>
      <family val="2"/>
    </font>
    <font>
      <b/>
      <i/>
      <sz val="8"/>
      <name val="Arial"/>
      <family val="2"/>
    </font>
    <font>
      <b/>
      <i/>
      <sz val="10"/>
      <color indexed="9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7"/>
      <color indexed="10"/>
      <name val="Arial"/>
      <family val="2"/>
    </font>
    <font>
      <sz val="8"/>
      <color indexed="8"/>
      <name val="Arial"/>
      <family val="2"/>
      <charset val="238"/>
    </font>
    <font>
      <sz val="7"/>
      <name val="Arial"/>
      <family val="2"/>
      <charset val="238"/>
    </font>
    <font>
      <sz val="7"/>
      <color indexed="8"/>
      <name val="Arial"/>
      <family val="2"/>
      <charset val="238"/>
    </font>
    <font>
      <sz val="8"/>
      <color indexed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i/>
      <sz val="7"/>
      <name val="Arial"/>
      <family val="2"/>
      <charset val="238"/>
    </font>
    <font>
      <b/>
      <sz val="10"/>
      <color indexed="9"/>
      <name val="Arial"/>
      <family val="2"/>
    </font>
    <font>
      <sz val="8"/>
      <color indexed="63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i/>
      <sz val="10"/>
      <color indexed="10"/>
      <name val="Arial"/>
      <family val="2"/>
    </font>
    <font>
      <b/>
      <i/>
      <sz val="8"/>
      <color indexed="10"/>
      <name val="Arial"/>
      <family val="2"/>
    </font>
    <font>
      <b/>
      <sz val="8"/>
      <color indexed="8"/>
      <name val="Arial"/>
      <family val="2"/>
    </font>
    <font>
      <b/>
      <i/>
      <sz val="10"/>
      <name val="Arial"/>
      <family val="2"/>
      <charset val="238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color indexed="8"/>
      <name val="Times New Roman"/>
      <family val="1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9"/>
        <bgColor indexed="64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0">
    <xf numFmtId="0" fontId="0" fillId="0" borderId="0"/>
    <xf numFmtId="0" fontId="36" fillId="3" borderId="0" applyNumberFormat="0" applyBorder="0" applyAlignment="0" applyProtection="0"/>
    <xf numFmtId="0" fontId="37" fillId="5" borderId="1" applyNumberFormat="0" applyAlignment="0" applyProtection="0"/>
    <xf numFmtId="0" fontId="38" fillId="0" borderId="2" applyNumberFormat="0" applyFill="0" applyAlignment="0" applyProtection="0"/>
    <xf numFmtId="0" fontId="11" fillId="2" borderId="0" applyNumberFormat="0" applyBorder="0" applyAlignment="0" applyProtection="0"/>
    <xf numFmtId="0" fontId="39" fillId="5" borderId="7" applyNumberFormat="0" applyAlignment="0" applyProtection="0"/>
    <xf numFmtId="0" fontId="40" fillId="4" borderId="1" applyNumberFormat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4" fontId="2" fillId="0" borderId="0"/>
    <xf numFmtId="0" fontId="48" fillId="0" borderId="0"/>
    <xf numFmtId="0" fontId="2" fillId="8" borderId="8" applyNumberFormat="0" applyFon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4" applyNumberFormat="0" applyFill="0" applyAlignment="0" applyProtection="0"/>
    <xf numFmtId="0" fontId="45" fillId="0" borderId="5" applyNumberFormat="0" applyFill="0" applyAlignment="0" applyProtection="0"/>
    <xf numFmtId="0" fontId="46" fillId="0" borderId="6" applyNumberFormat="0" applyFill="0" applyAlignment="0" applyProtection="0"/>
    <xf numFmtId="0" fontId="46" fillId="0" borderId="0" applyNumberFormat="0" applyFill="0" applyBorder="0" applyAlignment="0" applyProtection="0"/>
    <xf numFmtId="0" fontId="47" fillId="6" borderId="3" applyNumberFormat="0" applyAlignment="0" applyProtection="0"/>
  </cellStyleXfs>
  <cellXfs count="416">
    <xf numFmtId="0" fontId="0" fillId="0" borderId="0" xfId="0"/>
    <xf numFmtId="4" fontId="1" fillId="0" borderId="9" xfId="9" applyFont="1" applyFill="1" applyBorder="1" applyAlignment="1">
      <alignment vertical="center" wrapText="1"/>
    </xf>
    <xf numFmtId="2" fontId="9" fillId="0" borderId="0" xfId="9" applyNumberFormat="1" applyFont="1" applyFill="1" applyAlignment="1">
      <alignment vertical="top"/>
    </xf>
    <xf numFmtId="2" fontId="1" fillId="0" borderId="0" xfId="9" applyNumberFormat="1" applyFont="1" applyFill="1" applyAlignment="1">
      <alignment vertical="top"/>
    </xf>
    <xf numFmtId="2" fontId="21" fillId="0" borderId="0" xfId="9" applyNumberFormat="1" applyFont="1" applyFill="1" applyAlignment="1">
      <alignment vertical="top"/>
    </xf>
    <xf numFmtId="2" fontId="10" fillId="0" borderId="0" xfId="9" applyNumberFormat="1" applyFont="1" applyFill="1" applyAlignment="1">
      <alignment vertical="top"/>
    </xf>
    <xf numFmtId="2" fontId="7" fillId="0" borderId="0" xfId="9" applyNumberFormat="1" applyFont="1" applyFill="1" applyAlignment="1">
      <alignment vertical="top"/>
    </xf>
    <xf numFmtId="2" fontId="3" fillId="0" borderId="0" xfId="9" applyNumberFormat="1" applyFont="1" applyBorder="1" applyAlignment="1">
      <alignment vertical="top"/>
    </xf>
    <xf numFmtId="2" fontId="2" fillId="0" borderId="0" xfId="9" applyNumberFormat="1" applyFont="1" applyFill="1" applyAlignment="1">
      <alignment vertical="top"/>
    </xf>
    <xf numFmtId="2" fontId="0" fillId="0" borderId="0" xfId="0" applyNumberFormat="1" applyAlignment="1">
      <alignment vertical="top"/>
    </xf>
    <xf numFmtId="2" fontId="10" fillId="0" borderId="10" xfId="9" applyNumberFormat="1" applyFont="1" applyBorder="1" applyAlignment="1">
      <alignment vertical="top"/>
    </xf>
    <xf numFmtId="2" fontId="7" fillId="0" borderId="10" xfId="9" applyNumberFormat="1" applyFont="1" applyFill="1" applyBorder="1" applyAlignment="1">
      <alignment vertical="top"/>
    </xf>
    <xf numFmtId="2" fontId="3" fillId="0" borderId="9" xfId="9" applyNumberFormat="1" applyFont="1" applyBorder="1" applyAlignment="1">
      <alignment vertical="top"/>
    </xf>
    <xf numFmtId="2" fontId="10" fillId="0" borderId="9" xfId="0" applyNumberFormat="1" applyFont="1" applyFill="1" applyBorder="1" applyAlignment="1">
      <alignment vertical="top"/>
    </xf>
    <xf numFmtId="2" fontId="21" fillId="0" borderId="9" xfId="0" applyNumberFormat="1" applyFont="1" applyFill="1" applyBorder="1" applyAlignment="1">
      <alignment vertical="top"/>
    </xf>
    <xf numFmtId="2" fontId="10" fillId="0" borderId="9" xfId="9" applyNumberFormat="1" applyFont="1" applyBorder="1" applyAlignment="1">
      <alignment vertical="top"/>
    </xf>
    <xf numFmtId="2" fontId="10" fillId="0" borderId="10" xfId="9" applyNumberFormat="1" applyFont="1" applyFill="1" applyBorder="1" applyAlignment="1">
      <alignment vertical="top"/>
    </xf>
    <xf numFmtId="2" fontId="10" fillId="0" borderId="11" xfId="0" applyNumberFormat="1" applyFont="1" applyFill="1" applyBorder="1" applyAlignment="1">
      <alignment vertical="top"/>
    </xf>
    <xf numFmtId="2" fontId="22" fillId="0" borderId="10" xfId="0" applyNumberFormat="1" applyFont="1" applyFill="1" applyBorder="1" applyAlignment="1">
      <alignment vertical="top"/>
    </xf>
    <xf numFmtId="2" fontId="20" fillId="0" borderId="9" xfId="0" applyNumberFormat="1" applyFont="1" applyFill="1" applyBorder="1" applyAlignment="1">
      <alignment vertical="top"/>
    </xf>
    <xf numFmtId="2" fontId="20" fillId="0" borderId="10" xfId="0" applyNumberFormat="1" applyFont="1" applyFill="1" applyBorder="1" applyAlignment="1">
      <alignment vertical="top"/>
    </xf>
    <xf numFmtId="2" fontId="10" fillId="0" borderId="9" xfId="9" applyNumberFormat="1" applyFont="1" applyFill="1" applyBorder="1" applyAlignment="1">
      <alignment vertical="top" wrapText="1"/>
    </xf>
    <xf numFmtId="2" fontId="10" fillId="0" borderId="9" xfId="0" applyNumberFormat="1" applyFont="1" applyFill="1" applyBorder="1" applyAlignment="1">
      <alignment vertical="top" wrapText="1"/>
    </xf>
    <xf numFmtId="2" fontId="22" fillId="0" borderId="9" xfId="0" applyNumberFormat="1" applyFont="1" applyFill="1" applyBorder="1" applyAlignment="1">
      <alignment vertical="top"/>
    </xf>
    <xf numFmtId="2" fontId="10" fillId="0" borderId="9" xfId="9" applyNumberFormat="1" applyFont="1" applyFill="1" applyBorder="1" applyAlignment="1">
      <alignment vertical="top"/>
    </xf>
    <xf numFmtId="2" fontId="21" fillId="0" borderId="10" xfId="9" applyNumberFormat="1" applyFont="1" applyFill="1" applyBorder="1" applyAlignment="1">
      <alignment vertical="top"/>
    </xf>
    <xf numFmtId="2" fontId="21" fillId="0" borderId="9" xfId="9" applyNumberFormat="1" applyFont="1" applyFill="1" applyBorder="1" applyAlignment="1">
      <alignment vertical="top" wrapText="1"/>
    </xf>
    <xf numFmtId="2" fontId="21" fillId="0" borderId="11" xfId="0" applyNumberFormat="1" applyFont="1" applyFill="1" applyBorder="1" applyAlignment="1">
      <alignment vertical="top"/>
    </xf>
    <xf numFmtId="2" fontId="10" fillId="0" borderId="11" xfId="9" applyNumberFormat="1" applyFont="1" applyFill="1" applyBorder="1" applyAlignment="1">
      <alignment vertical="top"/>
    </xf>
    <xf numFmtId="2" fontId="6" fillId="0" borderId="12" xfId="9" applyNumberFormat="1" applyFont="1" applyFill="1" applyBorder="1" applyAlignment="1">
      <alignment vertical="top"/>
    </xf>
    <xf numFmtId="2" fontId="21" fillId="0" borderId="13" xfId="9" applyNumberFormat="1" applyFont="1" applyFill="1" applyBorder="1" applyAlignment="1">
      <alignment vertical="top"/>
    </xf>
    <xf numFmtId="2" fontId="10" fillId="0" borderId="13" xfId="9" applyNumberFormat="1" applyFont="1" applyFill="1" applyBorder="1" applyAlignment="1">
      <alignment vertical="top"/>
    </xf>
    <xf numFmtId="2" fontId="7" fillId="0" borderId="13" xfId="9" applyNumberFormat="1" applyFont="1" applyFill="1" applyBorder="1" applyAlignment="1">
      <alignment vertical="top"/>
    </xf>
    <xf numFmtId="2" fontId="10" fillId="0" borderId="14" xfId="9" applyNumberFormat="1" applyFont="1" applyFill="1" applyBorder="1" applyAlignment="1">
      <alignment vertical="top"/>
    </xf>
    <xf numFmtId="2" fontId="21" fillId="0" borderId="9" xfId="9" applyNumberFormat="1" applyFont="1" applyFill="1" applyBorder="1" applyAlignment="1">
      <alignment vertical="top"/>
    </xf>
    <xf numFmtId="2" fontId="21" fillId="0" borderId="14" xfId="9" applyNumberFormat="1" applyFont="1" applyFill="1" applyBorder="1" applyAlignment="1">
      <alignment vertical="top"/>
    </xf>
    <xf numFmtId="2" fontId="7" fillId="0" borderId="9" xfId="9" applyNumberFormat="1" applyFont="1" applyFill="1" applyBorder="1" applyAlignment="1">
      <alignment vertical="top"/>
    </xf>
    <xf numFmtId="2" fontId="10" fillId="0" borderId="11" xfId="9" applyNumberFormat="1" applyFont="1" applyBorder="1" applyAlignment="1">
      <alignment vertical="top"/>
    </xf>
    <xf numFmtId="2" fontId="23" fillId="0" borderId="11" xfId="9" applyNumberFormat="1" applyFont="1" applyBorder="1" applyAlignment="1">
      <alignment vertical="top"/>
    </xf>
    <xf numFmtId="2" fontId="21" fillId="0" borderId="11" xfId="9" applyNumberFormat="1" applyFont="1" applyFill="1" applyBorder="1" applyAlignment="1">
      <alignment vertical="top"/>
    </xf>
    <xf numFmtId="2" fontId="21" fillId="0" borderId="9" xfId="9" applyNumberFormat="1" applyFont="1" applyBorder="1" applyAlignment="1">
      <alignment vertical="top"/>
    </xf>
    <xf numFmtId="2" fontId="21" fillId="0" borderId="10" xfId="9" applyNumberFormat="1" applyFont="1" applyBorder="1" applyAlignment="1">
      <alignment vertical="top"/>
    </xf>
    <xf numFmtId="2" fontId="21" fillId="0" borderId="9" xfId="0" applyNumberFormat="1" applyFont="1" applyFill="1" applyBorder="1" applyAlignment="1">
      <alignment vertical="top" wrapText="1"/>
    </xf>
    <xf numFmtId="2" fontId="1" fillId="0" borderId="11" xfId="9" applyNumberFormat="1" applyFont="1" applyFill="1" applyBorder="1" applyAlignment="1">
      <alignment vertical="top"/>
    </xf>
    <xf numFmtId="2" fontId="7" fillId="0" borderId="11" xfId="9" applyNumberFormat="1" applyFont="1" applyFill="1" applyBorder="1" applyAlignment="1">
      <alignment vertical="top"/>
    </xf>
    <xf numFmtId="2" fontId="3" fillId="0" borderId="11" xfId="9" applyNumberFormat="1" applyFont="1" applyBorder="1" applyAlignment="1">
      <alignment vertical="top"/>
    </xf>
    <xf numFmtId="2" fontId="18" fillId="0" borderId="15" xfId="0" applyNumberFormat="1" applyFont="1" applyFill="1" applyBorder="1" applyAlignment="1">
      <alignment vertical="top"/>
    </xf>
    <xf numFmtId="2" fontId="21" fillId="0" borderId="15" xfId="0" applyNumberFormat="1" applyFont="1" applyFill="1" applyBorder="1" applyAlignment="1">
      <alignment vertical="top"/>
    </xf>
    <xf numFmtId="2" fontId="10" fillId="0" borderId="15" xfId="0" applyNumberFormat="1" applyFont="1" applyFill="1" applyBorder="1" applyAlignment="1">
      <alignment vertical="top"/>
    </xf>
    <xf numFmtId="2" fontId="10" fillId="0" borderId="15" xfId="9" applyNumberFormat="1" applyFont="1" applyFill="1" applyBorder="1" applyAlignment="1">
      <alignment vertical="top"/>
    </xf>
    <xf numFmtId="2" fontId="7" fillId="0" borderId="15" xfId="9" applyNumberFormat="1" applyFont="1" applyFill="1" applyBorder="1" applyAlignment="1">
      <alignment vertical="top"/>
    </xf>
    <xf numFmtId="2" fontId="3" fillId="0" borderId="15" xfId="9" applyNumberFormat="1" applyFont="1" applyFill="1" applyBorder="1" applyAlignment="1">
      <alignment vertical="top"/>
    </xf>
    <xf numFmtId="2" fontId="22" fillId="0" borderId="14" xfId="0" applyNumberFormat="1" applyFont="1" applyFill="1" applyBorder="1" applyAlignment="1">
      <alignment vertical="top"/>
    </xf>
    <xf numFmtId="2" fontId="20" fillId="0" borderId="14" xfId="0" applyNumberFormat="1" applyFont="1" applyFill="1" applyBorder="1" applyAlignment="1">
      <alignment vertical="top"/>
    </xf>
    <xf numFmtId="2" fontId="2" fillId="0" borderId="15" xfId="9" applyNumberFormat="1" applyFont="1" applyFill="1" applyBorder="1" applyAlignment="1">
      <alignment vertical="top"/>
    </xf>
    <xf numFmtId="2" fontId="18" fillId="0" borderId="15" xfId="9" applyNumberFormat="1" applyFont="1" applyFill="1" applyBorder="1" applyAlignment="1">
      <alignment vertical="top"/>
    </xf>
    <xf numFmtId="2" fontId="21" fillId="0" borderId="15" xfId="9" applyNumberFormat="1" applyFont="1" applyFill="1" applyBorder="1" applyAlignment="1">
      <alignment vertical="top"/>
    </xf>
    <xf numFmtId="2" fontId="9" fillId="0" borderId="15" xfId="9" applyNumberFormat="1" applyFont="1" applyFill="1" applyBorder="1" applyAlignment="1">
      <alignment vertical="top"/>
    </xf>
    <xf numFmtId="2" fontId="4" fillId="0" borderId="0" xfId="9" applyNumberFormat="1" applyFont="1" applyAlignment="1">
      <alignment vertical="top"/>
    </xf>
    <xf numFmtId="2" fontId="1" fillId="0" borderId="0" xfId="9" applyNumberFormat="1" applyFont="1" applyAlignment="1">
      <alignment vertical="top"/>
    </xf>
    <xf numFmtId="2" fontId="10" fillId="0" borderId="0" xfId="9" applyNumberFormat="1" applyFont="1" applyAlignment="1">
      <alignment vertical="top"/>
    </xf>
    <xf numFmtId="2" fontId="26" fillId="0" borderId="0" xfId="9" applyNumberFormat="1" applyFont="1" applyAlignment="1">
      <alignment vertical="top"/>
    </xf>
    <xf numFmtId="2" fontId="9" fillId="0" borderId="0" xfId="9" applyNumberFormat="1" applyFont="1" applyAlignment="1">
      <alignment vertical="top"/>
    </xf>
    <xf numFmtId="2" fontId="16" fillId="0" borderId="0" xfId="9" applyNumberFormat="1" applyFont="1" applyAlignment="1">
      <alignment vertical="top"/>
    </xf>
    <xf numFmtId="2" fontId="14" fillId="0" borderId="0" xfId="9" applyNumberFormat="1" applyFont="1" applyFill="1" applyBorder="1" applyAlignment="1">
      <alignment vertical="top"/>
    </xf>
    <xf numFmtId="2" fontId="2" fillId="0" borderId="0" xfId="9" applyNumberFormat="1" applyFont="1" applyAlignment="1">
      <alignment vertical="top"/>
    </xf>
    <xf numFmtId="2" fontId="2" fillId="0" borderId="0" xfId="9" applyNumberFormat="1" applyAlignment="1">
      <alignment vertical="top"/>
    </xf>
    <xf numFmtId="2" fontId="21" fillId="0" borderId="0" xfId="9" applyNumberFormat="1" applyFont="1" applyAlignment="1">
      <alignment vertical="top"/>
    </xf>
    <xf numFmtId="2" fontId="7" fillId="0" borderId="0" xfId="9" applyNumberFormat="1" applyFont="1" applyAlignment="1">
      <alignment vertical="top"/>
    </xf>
    <xf numFmtId="1" fontId="4" fillId="0" borderId="0" xfId="9" applyNumberFormat="1" applyFont="1" applyFill="1" applyAlignment="1">
      <alignment horizontal="center" vertical="top"/>
    </xf>
    <xf numFmtId="1" fontId="6" fillId="0" borderId="16" xfId="9" applyNumberFormat="1" applyFont="1" applyFill="1" applyBorder="1" applyAlignment="1">
      <alignment horizontal="center" vertical="top"/>
    </xf>
    <xf numFmtId="1" fontId="6" fillId="0" borderId="17" xfId="9" applyNumberFormat="1" applyFont="1" applyFill="1" applyBorder="1" applyAlignment="1">
      <alignment horizontal="center" vertical="top"/>
    </xf>
    <xf numFmtId="1" fontId="6" fillId="0" borderId="18" xfId="9" applyNumberFormat="1" applyFont="1" applyFill="1" applyBorder="1" applyAlignment="1">
      <alignment horizontal="center" vertical="top"/>
    </xf>
    <xf numFmtId="1" fontId="6" fillId="0" borderId="19" xfId="9" applyNumberFormat="1" applyFont="1" applyFill="1" applyBorder="1" applyAlignment="1">
      <alignment horizontal="center" vertical="top"/>
    </xf>
    <xf numFmtId="1" fontId="6" fillId="0" borderId="20" xfId="9" applyNumberFormat="1" applyFont="1" applyFill="1" applyBorder="1" applyAlignment="1">
      <alignment horizontal="center" vertical="top"/>
    </xf>
    <xf numFmtId="1" fontId="6" fillId="0" borderId="21" xfId="9" applyNumberFormat="1" applyFont="1" applyFill="1" applyBorder="1" applyAlignment="1">
      <alignment horizontal="center" vertical="top"/>
    </xf>
    <xf numFmtId="1" fontId="6" fillId="0" borderId="22" xfId="9" applyNumberFormat="1" applyFont="1" applyFill="1" applyBorder="1" applyAlignment="1">
      <alignment horizontal="center" vertical="top"/>
    </xf>
    <xf numFmtId="1" fontId="6" fillId="0" borderId="23" xfId="9" applyNumberFormat="1" applyFont="1" applyFill="1" applyBorder="1" applyAlignment="1">
      <alignment horizontal="center" vertical="top"/>
    </xf>
    <xf numFmtId="1" fontId="4" fillId="0" borderId="22" xfId="9" applyNumberFormat="1" applyFont="1" applyFill="1" applyBorder="1" applyAlignment="1">
      <alignment horizontal="center" vertical="top"/>
    </xf>
    <xf numFmtId="1" fontId="4" fillId="0" borderId="0" xfId="0" applyNumberFormat="1" applyFont="1" applyAlignment="1">
      <alignment horizontal="center" vertical="top"/>
    </xf>
    <xf numFmtId="2" fontId="10" fillId="0" borderId="15" xfId="9" applyNumberFormat="1" applyFont="1" applyFill="1" applyBorder="1" applyAlignment="1">
      <alignment horizontal="center" vertical="top" wrapText="1"/>
    </xf>
    <xf numFmtId="2" fontId="16" fillId="9" borderId="24" xfId="7" applyNumberFormat="1" applyFont="1" applyFill="1" applyBorder="1" applyAlignment="1">
      <alignment vertical="top"/>
    </xf>
    <xf numFmtId="2" fontId="16" fillId="9" borderId="25" xfId="7" applyNumberFormat="1" applyFont="1" applyFill="1" applyBorder="1" applyAlignment="1">
      <alignment vertical="top"/>
    </xf>
    <xf numFmtId="2" fontId="16" fillId="10" borderId="24" xfId="7" applyNumberFormat="1" applyFont="1" applyFill="1" applyBorder="1" applyAlignment="1">
      <alignment vertical="top"/>
    </xf>
    <xf numFmtId="2" fontId="16" fillId="10" borderId="25" xfId="7" applyNumberFormat="1" applyFont="1" applyFill="1" applyBorder="1" applyAlignment="1">
      <alignment vertical="top"/>
    </xf>
    <xf numFmtId="2" fontId="16" fillId="11" borderId="24" xfId="7" applyNumberFormat="1" applyFont="1" applyFill="1" applyBorder="1" applyAlignment="1">
      <alignment vertical="top"/>
    </xf>
    <xf numFmtId="2" fontId="16" fillId="11" borderId="25" xfId="7" applyNumberFormat="1" applyFont="1" applyFill="1" applyBorder="1" applyAlignment="1">
      <alignment vertical="top"/>
    </xf>
    <xf numFmtId="2" fontId="16" fillId="12" borderId="24" xfId="7" applyNumberFormat="1" applyFont="1" applyFill="1" applyBorder="1" applyAlignment="1">
      <alignment vertical="top"/>
    </xf>
    <xf numFmtId="2" fontId="16" fillId="12" borderId="25" xfId="7" applyNumberFormat="1" applyFont="1" applyFill="1" applyBorder="1" applyAlignment="1">
      <alignment vertical="top"/>
    </xf>
    <xf numFmtId="2" fontId="15" fillId="13" borderId="24" xfId="7" applyNumberFormat="1" applyFont="1" applyFill="1" applyBorder="1" applyAlignment="1">
      <alignment vertical="top"/>
    </xf>
    <xf numFmtId="2" fontId="15" fillId="13" borderId="25" xfId="7" applyNumberFormat="1" applyFont="1" applyFill="1" applyBorder="1" applyAlignment="1">
      <alignment vertical="top"/>
    </xf>
    <xf numFmtId="2" fontId="16" fillId="14" borderId="24" xfId="7" applyNumberFormat="1" applyFont="1" applyFill="1" applyBorder="1" applyAlignment="1">
      <alignment vertical="top"/>
    </xf>
    <xf numFmtId="2" fontId="16" fillId="14" borderId="25" xfId="7" applyNumberFormat="1" applyFont="1" applyFill="1" applyBorder="1" applyAlignment="1">
      <alignment vertical="top"/>
    </xf>
    <xf numFmtId="2" fontId="15" fillId="15" borderId="24" xfId="7" applyNumberFormat="1" applyFont="1" applyFill="1" applyBorder="1" applyAlignment="1">
      <alignment vertical="top"/>
    </xf>
    <xf numFmtId="2" fontId="15" fillId="15" borderId="25" xfId="7" applyNumberFormat="1" applyFont="1" applyFill="1" applyBorder="1" applyAlignment="1">
      <alignment vertical="top"/>
    </xf>
    <xf numFmtId="2" fontId="15" fillId="16" borderId="24" xfId="7" applyNumberFormat="1" applyFont="1" applyFill="1" applyBorder="1" applyAlignment="1">
      <alignment vertical="top"/>
    </xf>
    <xf numFmtId="2" fontId="15" fillId="16" borderId="25" xfId="7" applyNumberFormat="1" applyFont="1" applyFill="1" applyBorder="1" applyAlignment="1">
      <alignment vertical="top"/>
    </xf>
    <xf numFmtId="2" fontId="16" fillId="17" borderId="24" xfId="7" applyNumberFormat="1" applyFont="1" applyFill="1" applyBorder="1" applyAlignment="1">
      <alignment vertical="top"/>
    </xf>
    <xf numFmtId="2" fontId="16" fillId="17" borderId="25" xfId="7" applyNumberFormat="1" applyFont="1" applyFill="1" applyBorder="1" applyAlignment="1">
      <alignment vertical="top"/>
    </xf>
    <xf numFmtId="2" fontId="16" fillId="18" borderId="24" xfId="7" applyNumberFormat="1" applyFont="1" applyFill="1" applyBorder="1" applyAlignment="1">
      <alignment vertical="top"/>
    </xf>
    <xf numFmtId="2" fontId="16" fillId="18" borderId="25" xfId="7" applyNumberFormat="1" applyFont="1" applyFill="1" applyBorder="1" applyAlignment="1">
      <alignment vertical="top"/>
    </xf>
    <xf numFmtId="2" fontId="16" fillId="19" borderId="24" xfId="7" applyNumberFormat="1" applyFont="1" applyFill="1" applyBorder="1" applyAlignment="1">
      <alignment vertical="top"/>
    </xf>
    <xf numFmtId="2" fontId="16" fillId="19" borderId="25" xfId="7" applyNumberFormat="1" applyFont="1" applyFill="1" applyBorder="1" applyAlignment="1">
      <alignment vertical="top"/>
    </xf>
    <xf numFmtId="2" fontId="15" fillId="20" borderId="24" xfId="7" applyNumberFormat="1" applyFont="1" applyFill="1" applyBorder="1" applyAlignment="1">
      <alignment vertical="top"/>
    </xf>
    <xf numFmtId="2" fontId="15" fillId="20" borderId="25" xfId="7" applyNumberFormat="1" applyFont="1" applyFill="1" applyBorder="1" applyAlignment="1">
      <alignment vertical="top"/>
    </xf>
    <xf numFmtId="2" fontId="4" fillId="0" borderId="0" xfId="9" applyNumberFormat="1" applyFont="1" applyFill="1" applyAlignment="1">
      <alignment vertical="top"/>
    </xf>
    <xf numFmtId="2" fontId="25" fillId="0" borderId="0" xfId="9" applyNumberFormat="1" applyFont="1" applyFill="1" applyAlignment="1">
      <alignment vertical="top"/>
    </xf>
    <xf numFmtId="2" fontId="17" fillId="0" borderId="0" xfId="9" applyNumberFormat="1" applyFont="1" applyFill="1" applyAlignment="1">
      <alignment vertical="top"/>
    </xf>
    <xf numFmtId="2" fontId="3" fillId="0" borderId="9" xfId="9" applyNumberFormat="1" applyFont="1" applyFill="1" applyBorder="1" applyAlignment="1">
      <alignment horizontal="left" vertical="top" wrapText="1"/>
    </xf>
    <xf numFmtId="2" fontId="5" fillId="0" borderId="0" xfId="9" applyNumberFormat="1" applyFont="1" applyFill="1" applyAlignment="1">
      <alignment horizontal="left" vertical="top" wrapText="1"/>
    </xf>
    <xf numFmtId="2" fontId="2" fillId="0" borderId="0" xfId="9" applyNumberFormat="1" applyFont="1" applyFill="1" applyAlignment="1">
      <alignment horizontal="left" vertical="top" wrapText="1"/>
    </xf>
    <xf numFmtId="2" fontId="17" fillId="0" borderId="0" xfId="9" applyNumberFormat="1" applyFont="1" applyFill="1" applyAlignment="1">
      <alignment horizontal="left" vertical="top" wrapText="1"/>
    </xf>
    <xf numFmtId="2" fontId="4" fillId="0" borderId="0" xfId="9" applyNumberFormat="1" applyFont="1" applyFill="1" applyAlignment="1">
      <alignment horizontal="left" vertical="top" wrapText="1"/>
    </xf>
    <xf numFmtId="2" fontId="10" fillId="0" borderId="9" xfId="0" applyNumberFormat="1" applyFont="1" applyFill="1" applyBorder="1" applyAlignment="1">
      <alignment horizontal="left" vertical="top" wrapText="1"/>
    </xf>
    <xf numFmtId="2" fontId="10" fillId="0" borderId="9" xfId="9" applyNumberFormat="1" applyFont="1" applyFill="1" applyBorder="1" applyAlignment="1">
      <alignment horizontal="left" vertical="top" wrapText="1"/>
    </xf>
    <xf numFmtId="2" fontId="10" fillId="0" borderId="11" xfId="0" applyNumberFormat="1" applyFont="1" applyFill="1" applyBorder="1" applyAlignment="1">
      <alignment horizontal="left" vertical="top" wrapText="1"/>
    </xf>
    <xf numFmtId="2" fontId="16" fillId="19" borderId="25" xfId="7" applyNumberFormat="1" applyFont="1" applyFill="1" applyBorder="1" applyAlignment="1">
      <alignment horizontal="left" vertical="top" wrapText="1"/>
    </xf>
    <xf numFmtId="2" fontId="3" fillId="0" borderId="10" xfId="9" applyNumberFormat="1" applyFont="1" applyFill="1" applyBorder="1" applyAlignment="1">
      <alignment horizontal="left" vertical="top" wrapText="1"/>
    </xf>
    <xf numFmtId="2" fontId="1" fillId="0" borderId="9" xfId="9" applyNumberFormat="1" applyFont="1" applyFill="1" applyBorder="1" applyAlignment="1">
      <alignment horizontal="left" vertical="top" wrapText="1"/>
    </xf>
    <xf numFmtId="2" fontId="15" fillId="20" borderId="25" xfId="7" applyNumberFormat="1" applyFont="1" applyFill="1" applyBorder="1" applyAlignment="1">
      <alignment horizontal="left" vertical="top" wrapText="1"/>
    </xf>
    <xf numFmtId="2" fontId="3" fillId="0" borderId="9" xfId="9" applyNumberFormat="1" applyFont="1" applyBorder="1" applyAlignment="1">
      <alignment horizontal="left" vertical="top" wrapText="1"/>
    </xf>
    <xf numFmtId="2" fontId="15" fillId="16" borderId="25" xfId="7" applyNumberFormat="1" applyFont="1" applyFill="1" applyBorder="1" applyAlignment="1">
      <alignment horizontal="left" vertical="top" wrapText="1"/>
    </xf>
    <xf numFmtId="2" fontId="16" fillId="17" borderId="25" xfId="7" applyNumberFormat="1" applyFont="1" applyFill="1" applyBorder="1" applyAlignment="1">
      <alignment horizontal="left" vertical="top" wrapText="1"/>
    </xf>
    <xf numFmtId="2" fontId="3" fillId="0" borderId="14" xfId="9" applyNumberFormat="1" applyFont="1" applyFill="1" applyBorder="1" applyAlignment="1">
      <alignment horizontal="left" vertical="top" wrapText="1"/>
    </xf>
    <xf numFmtId="2" fontId="16" fillId="12" borderId="25" xfId="7" applyNumberFormat="1" applyFont="1" applyFill="1" applyBorder="1" applyAlignment="1">
      <alignment horizontal="left" vertical="top" wrapText="1"/>
    </xf>
    <xf numFmtId="2" fontId="10" fillId="0" borderId="11" xfId="9" applyNumberFormat="1" applyFont="1" applyFill="1" applyBorder="1" applyAlignment="1">
      <alignment horizontal="left" vertical="top" wrapText="1"/>
    </xf>
    <xf numFmtId="2" fontId="16" fillId="18" borderId="25" xfId="7" applyNumberFormat="1" applyFont="1" applyFill="1" applyBorder="1" applyAlignment="1">
      <alignment horizontal="left" vertical="top" wrapText="1"/>
    </xf>
    <xf numFmtId="2" fontId="1" fillId="0" borderId="9" xfId="9" applyNumberFormat="1" applyFont="1" applyBorder="1" applyAlignment="1">
      <alignment horizontal="left" vertical="top" wrapText="1"/>
    </xf>
    <xf numFmtId="2" fontId="15" fillId="13" borderId="25" xfId="7" applyNumberFormat="1" applyFont="1" applyFill="1" applyBorder="1" applyAlignment="1">
      <alignment horizontal="left" vertical="top" wrapText="1"/>
    </xf>
    <xf numFmtId="2" fontId="16" fillId="14" borderId="25" xfId="7" applyNumberFormat="1" applyFont="1" applyFill="1" applyBorder="1" applyAlignment="1">
      <alignment horizontal="left" vertical="top" wrapText="1"/>
    </xf>
    <xf numFmtId="2" fontId="15" fillId="15" borderId="25" xfId="7" applyNumberFormat="1" applyFont="1" applyFill="1" applyBorder="1" applyAlignment="1">
      <alignment horizontal="left" vertical="top" wrapText="1"/>
    </xf>
    <xf numFmtId="2" fontId="16" fillId="9" borderId="25" xfId="7" applyNumberFormat="1" applyFont="1" applyFill="1" applyBorder="1" applyAlignment="1">
      <alignment horizontal="left" vertical="top" wrapText="1"/>
    </xf>
    <xf numFmtId="2" fontId="16" fillId="10" borderId="25" xfId="7" applyNumberFormat="1" applyFont="1" applyFill="1" applyBorder="1" applyAlignment="1">
      <alignment horizontal="left" vertical="top" wrapText="1"/>
    </xf>
    <xf numFmtId="2" fontId="16" fillId="11" borderId="25" xfId="7" applyNumberFormat="1" applyFont="1" applyFill="1" applyBorder="1" applyAlignment="1">
      <alignment horizontal="left" vertical="top" wrapText="1"/>
    </xf>
    <xf numFmtId="2" fontId="10" fillId="0" borderId="14" xfId="9" applyNumberFormat="1" applyFont="1" applyFill="1" applyBorder="1" applyAlignment="1">
      <alignment horizontal="left" vertical="top" wrapText="1"/>
    </xf>
    <xf numFmtId="2" fontId="10" fillId="0" borderId="9" xfId="9" applyNumberFormat="1" applyFont="1" applyBorder="1" applyAlignment="1">
      <alignment horizontal="left" vertical="top" wrapText="1"/>
    </xf>
    <xf numFmtId="2" fontId="2" fillId="0" borderId="15" xfId="9" applyNumberFormat="1" applyFont="1" applyFill="1" applyBorder="1" applyAlignment="1">
      <alignment horizontal="left" vertical="top" wrapText="1"/>
    </xf>
    <xf numFmtId="2" fontId="4" fillId="0" borderId="0" xfId="9" applyNumberFormat="1" applyFont="1" applyAlignment="1">
      <alignment horizontal="left" vertical="top" wrapText="1"/>
    </xf>
    <xf numFmtId="2" fontId="2" fillId="0" borderId="0" xfId="9" applyNumberFormat="1" applyFont="1" applyAlignment="1">
      <alignment horizontal="left" vertical="top" wrapText="1"/>
    </xf>
    <xf numFmtId="2" fontId="2" fillId="0" borderId="0" xfId="9" applyNumberFormat="1" applyAlignment="1">
      <alignment horizontal="left" vertical="top" wrapText="1"/>
    </xf>
    <xf numFmtId="2" fontId="0" fillId="0" borderId="0" xfId="0" applyNumberFormat="1" applyAlignment="1">
      <alignment horizontal="left" vertical="top" wrapText="1"/>
    </xf>
    <xf numFmtId="4" fontId="21" fillId="0" borderId="9" xfId="9" applyFont="1" applyBorder="1" applyAlignment="1">
      <alignment horizontal="left" vertical="center"/>
    </xf>
    <xf numFmtId="4" fontId="10" fillId="0" borderId="9" xfId="9" applyFont="1" applyBorder="1" applyAlignment="1">
      <alignment vertical="center"/>
    </xf>
    <xf numFmtId="2" fontId="4" fillId="0" borderId="0" xfId="9" applyNumberFormat="1" applyFont="1" applyFill="1" applyAlignment="1">
      <alignment vertical="center" wrapText="1"/>
    </xf>
    <xf numFmtId="2" fontId="25" fillId="0" borderId="0" xfId="9" applyNumberFormat="1" applyFont="1" applyFill="1" applyAlignment="1">
      <alignment vertical="top" wrapText="1"/>
    </xf>
    <xf numFmtId="2" fontId="21" fillId="0" borderId="11" xfId="0" applyNumberFormat="1" applyFont="1" applyFill="1" applyBorder="1" applyAlignment="1">
      <alignment vertical="top" wrapText="1"/>
    </xf>
    <xf numFmtId="2" fontId="10" fillId="0" borderId="11" xfId="0" applyNumberFormat="1" applyFont="1" applyFill="1" applyBorder="1" applyAlignment="1">
      <alignment vertical="top" wrapText="1"/>
    </xf>
    <xf numFmtId="2" fontId="10" fillId="0" borderId="9" xfId="0" applyNumberFormat="1" applyFont="1" applyFill="1" applyBorder="1" applyAlignment="1">
      <alignment horizontal="center" vertical="top" wrapText="1"/>
    </xf>
    <xf numFmtId="2" fontId="10" fillId="0" borderId="9" xfId="0" applyNumberFormat="1" applyFont="1" applyFill="1" applyBorder="1" applyAlignment="1">
      <alignment horizontal="center" vertical="top"/>
    </xf>
    <xf numFmtId="2" fontId="10" fillId="0" borderId="9" xfId="9" applyNumberFormat="1" applyFont="1" applyFill="1" applyBorder="1" applyAlignment="1">
      <alignment horizontal="center" vertical="top"/>
    </xf>
    <xf numFmtId="2" fontId="18" fillId="0" borderId="9" xfId="0" applyNumberFormat="1" applyFont="1" applyFill="1" applyBorder="1" applyAlignment="1">
      <alignment horizontal="center" vertical="top" wrapText="1"/>
    </xf>
    <xf numFmtId="2" fontId="18" fillId="0" borderId="11" xfId="0" applyNumberFormat="1" applyFont="1" applyFill="1" applyBorder="1" applyAlignment="1">
      <alignment horizontal="center" vertical="top" wrapText="1"/>
    </xf>
    <xf numFmtId="2" fontId="18" fillId="0" borderId="9" xfId="9" applyNumberFormat="1" applyFont="1" applyBorder="1" applyAlignment="1">
      <alignment horizontal="center" vertical="top"/>
    </xf>
    <xf numFmtId="2" fontId="10" fillId="0" borderId="9" xfId="9" applyNumberFormat="1" applyFont="1" applyBorder="1" applyAlignment="1">
      <alignment horizontal="center" vertical="top"/>
    </xf>
    <xf numFmtId="2" fontId="18" fillId="0" borderId="9" xfId="9" applyNumberFormat="1" applyFont="1" applyFill="1" applyBorder="1" applyAlignment="1">
      <alignment horizontal="center" vertical="top"/>
    </xf>
    <xf numFmtId="2" fontId="1" fillId="0" borderId="9" xfId="9" applyNumberFormat="1" applyFont="1" applyFill="1" applyBorder="1" applyAlignment="1">
      <alignment horizontal="center" vertical="top"/>
    </xf>
    <xf numFmtId="4" fontId="1" fillId="0" borderId="9" xfId="9" applyFont="1" applyBorder="1" applyAlignment="1">
      <alignment horizontal="center" vertical="center"/>
    </xf>
    <xf numFmtId="2" fontId="20" fillId="0" borderId="9" xfId="0" applyNumberFormat="1" applyFont="1" applyFill="1" applyBorder="1" applyAlignment="1">
      <alignment horizontal="center" vertical="top"/>
    </xf>
    <xf numFmtId="2" fontId="13" fillId="0" borderId="9" xfId="0" applyNumberFormat="1" applyFont="1" applyFill="1" applyBorder="1" applyAlignment="1">
      <alignment horizontal="center" vertical="top"/>
    </xf>
    <xf numFmtId="2" fontId="1" fillId="0" borderId="10" xfId="9" applyNumberFormat="1" applyFont="1" applyBorder="1" applyAlignment="1">
      <alignment horizontal="center" vertical="top"/>
    </xf>
    <xf numFmtId="2" fontId="1" fillId="0" borderId="9" xfId="9" applyNumberFormat="1" applyFont="1" applyBorder="1" applyAlignment="1">
      <alignment horizontal="center" vertical="top"/>
    </xf>
    <xf numFmtId="2" fontId="18" fillId="0" borderId="14" xfId="0" applyNumberFormat="1" applyFont="1" applyFill="1" applyBorder="1" applyAlignment="1">
      <alignment horizontal="center" vertical="top"/>
    </xf>
    <xf numFmtId="2" fontId="18" fillId="0" borderId="9" xfId="0" applyNumberFormat="1" applyFont="1" applyFill="1" applyBorder="1" applyAlignment="1">
      <alignment horizontal="center" vertical="top"/>
    </xf>
    <xf numFmtId="2" fontId="10" fillId="0" borderId="10" xfId="9" applyNumberFormat="1" applyFont="1" applyFill="1" applyBorder="1" applyAlignment="1">
      <alignment horizontal="center" vertical="top"/>
    </xf>
    <xf numFmtId="2" fontId="24" fillId="0" borderId="9" xfId="0" applyNumberFormat="1" applyFont="1" applyFill="1" applyBorder="1" applyAlignment="1">
      <alignment horizontal="center" vertical="top" wrapText="1"/>
    </xf>
    <xf numFmtId="2" fontId="10" fillId="0" borderId="14" xfId="9" applyNumberFormat="1" applyFont="1" applyFill="1" applyBorder="1" applyAlignment="1">
      <alignment horizontal="center" vertical="top"/>
    </xf>
    <xf numFmtId="2" fontId="13" fillId="0" borderId="14" xfId="0" applyNumberFormat="1" applyFont="1" applyFill="1" applyBorder="1" applyAlignment="1">
      <alignment horizontal="center" vertical="top"/>
    </xf>
    <xf numFmtId="4" fontId="10" fillId="0" borderId="9" xfId="9" applyNumberFormat="1" applyFont="1" applyFill="1" applyBorder="1" applyAlignment="1">
      <alignment vertical="top"/>
    </xf>
    <xf numFmtId="4" fontId="10" fillId="0" borderId="10" xfId="9" applyNumberFormat="1" applyFont="1" applyBorder="1" applyAlignment="1">
      <alignment vertical="top"/>
    </xf>
    <xf numFmtId="4" fontId="10" fillId="0" borderId="14" xfId="9" applyNumberFormat="1" applyFont="1" applyFill="1" applyBorder="1" applyAlignment="1">
      <alignment vertical="top"/>
    </xf>
    <xf numFmtId="4" fontId="10" fillId="0" borderId="9" xfId="9" applyNumberFormat="1" applyFont="1" applyBorder="1" applyAlignment="1">
      <alignment vertical="top"/>
    </xf>
    <xf numFmtId="4" fontId="10" fillId="0" borderId="11" xfId="9" applyNumberFormat="1" applyFont="1" applyBorder="1" applyAlignment="1">
      <alignment vertical="top"/>
    </xf>
    <xf numFmtId="2" fontId="18" fillId="0" borderId="9" xfId="9" applyNumberFormat="1" applyFont="1" applyFill="1" applyBorder="1" applyAlignment="1">
      <alignment vertical="top"/>
    </xf>
    <xf numFmtId="2" fontId="0" fillId="0" borderId="0" xfId="0" applyNumberFormat="1" applyAlignment="1">
      <alignment horizontal="left" vertical="center"/>
    </xf>
    <xf numFmtId="4" fontId="10" fillId="0" borderId="9" xfId="9" applyNumberFormat="1" applyFont="1" applyFill="1" applyBorder="1" applyAlignment="1">
      <alignment vertical="top" wrapText="1"/>
    </xf>
    <xf numFmtId="4" fontId="10" fillId="0" borderId="12" xfId="9" applyNumberFormat="1" applyFont="1" applyBorder="1" applyAlignment="1">
      <alignment vertical="top"/>
    </xf>
    <xf numFmtId="2" fontId="25" fillId="0" borderId="0" xfId="9" applyNumberFormat="1" applyFont="1" applyFill="1" applyAlignment="1">
      <alignment horizontal="left" vertical="top"/>
    </xf>
    <xf numFmtId="2" fontId="0" fillId="0" borderId="0" xfId="0" applyNumberFormat="1" applyAlignment="1">
      <alignment horizontal="center" vertical="top"/>
    </xf>
    <xf numFmtId="2" fontId="9" fillId="0" borderId="0" xfId="9" applyNumberFormat="1" applyFont="1" applyFill="1" applyAlignment="1">
      <alignment horizontal="center" vertical="top"/>
    </xf>
    <xf numFmtId="2" fontId="25" fillId="0" borderId="0" xfId="9" applyNumberFormat="1" applyFont="1" applyFill="1" applyAlignment="1">
      <alignment horizontal="center" vertical="top"/>
    </xf>
    <xf numFmtId="2" fontId="25" fillId="0" borderId="0" xfId="9" applyNumberFormat="1" applyFont="1" applyFill="1" applyAlignment="1">
      <alignment horizontal="center" vertical="top" wrapText="1"/>
    </xf>
    <xf numFmtId="2" fontId="17" fillId="0" borderId="0" xfId="9" applyNumberFormat="1" applyFont="1" applyFill="1" applyAlignment="1">
      <alignment horizontal="center" vertical="top"/>
    </xf>
    <xf numFmtId="2" fontId="4" fillId="0" borderId="0" xfId="9" applyNumberFormat="1" applyFont="1" applyFill="1" applyAlignment="1">
      <alignment horizontal="center" vertical="top"/>
    </xf>
    <xf numFmtId="4" fontId="10" fillId="0" borderId="10" xfId="9" applyNumberFormat="1" applyFont="1" applyBorder="1" applyAlignment="1">
      <alignment horizontal="center" vertical="top"/>
    </xf>
    <xf numFmtId="4" fontId="10" fillId="0" borderId="12" xfId="9" applyNumberFormat="1" applyFont="1" applyBorder="1" applyAlignment="1">
      <alignment horizontal="center" vertical="top"/>
    </xf>
    <xf numFmtId="2" fontId="16" fillId="19" borderId="25" xfId="7" applyNumberFormat="1" applyFont="1" applyFill="1" applyBorder="1" applyAlignment="1">
      <alignment horizontal="center" vertical="top"/>
    </xf>
    <xf numFmtId="2" fontId="15" fillId="20" borderId="25" xfId="7" applyNumberFormat="1" applyFont="1" applyFill="1" applyBorder="1" applyAlignment="1">
      <alignment horizontal="center" vertical="top"/>
    </xf>
    <xf numFmtId="2" fontId="15" fillId="16" borderId="25" xfId="7" applyNumberFormat="1" applyFont="1" applyFill="1" applyBorder="1" applyAlignment="1">
      <alignment horizontal="center" vertical="top"/>
    </xf>
    <xf numFmtId="2" fontId="16" fillId="17" borderId="25" xfId="7" applyNumberFormat="1" applyFont="1" applyFill="1" applyBorder="1" applyAlignment="1">
      <alignment horizontal="center" vertical="top"/>
    </xf>
    <xf numFmtId="2" fontId="16" fillId="12" borderId="25" xfId="7" applyNumberFormat="1" applyFont="1" applyFill="1" applyBorder="1" applyAlignment="1">
      <alignment horizontal="center" vertical="top"/>
    </xf>
    <xf numFmtId="2" fontId="23" fillId="0" borderId="11" xfId="9" applyNumberFormat="1" applyFont="1" applyBorder="1" applyAlignment="1">
      <alignment horizontal="center" vertical="top"/>
    </xf>
    <xf numFmtId="2" fontId="16" fillId="18" borderId="25" xfId="7" applyNumberFormat="1" applyFont="1" applyFill="1" applyBorder="1" applyAlignment="1">
      <alignment horizontal="center" vertical="top"/>
    </xf>
    <xf numFmtId="2" fontId="15" fillId="13" borderId="25" xfId="7" applyNumberFormat="1" applyFont="1" applyFill="1" applyBorder="1" applyAlignment="1">
      <alignment horizontal="center" vertical="top"/>
    </xf>
    <xf numFmtId="2" fontId="10" fillId="0" borderId="11" xfId="9" applyNumberFormat="1" applyFont="1" applyBorder="1" applyAlignment="1">
      <alignment horizontal="center" vertical="top"/>
    </xf>
    <xf numFmtId="2" fontId="16" fillId="14" borderId="25" xfId="7" applyNumberFormat="1" applyFont="1" applyFill="1" applyBorder="1" applyAlignment="1">
      <alignment horizontal="center" vertical="top"/>
    </xf>
    <xf numFmtId="2" fontId="10" fillId="0" borderId="15" xfId="9" applyNumberFormat="1" applyFont="1" applyFill="1" applyBorder="1" applyAlignment="1">
      <alignment horizontal="center" vertical="top"/>
    </xf>
    <xf numFmtId="2" fontId="15" fillId="15" borderId="25" xfId="7" applyNumberFormat="1" applyFont="1" applyFill="1" applyBorder="1" applyAlignment="1">
      <alignment horizontal="center" vertical="top"/>
    </xf>
    <xf numFmtId="2" fontId="16" fillId="9" borderId="25" xfId="7" applyNumberFormat="1" applyFont="1" applyFill="1" applyBorder="1" applyAlignment="1">
      <alignment horizontal="center" vertical="top"/>
    </xf>
    <xf numFmtId="2" fontId="16" fillId="10" borderId="25" xfId="7" applyNumberFormat="1" applyFont="1" applyFill="1" applyBorder="1" applyAlignment="1">
      <alignment horizontal="center" vertical="top"/>
    </xf>
    <xf numFmtId="2" fontId="16" fillId="11" borderId="25" xfId="7" applyNumberFormat="1" applyFont="1" applyFill="1" applyBorder="1" applyAlignment="1">
      <alignment horizontal="center" vertical="top"/>
    </xf>
    <xf numFmtId="2" fontId="9" fillId="0" borderId="15" xfId="9" applyNumberFormat="1" applyFont="1" applyFill="1" applyBorder="1" applyAlignment="1">
      <alignment horizontal="center" vertical="top"/>
    </xf>
    <xf numFmtId="2" fontId="9" fillId="0" borderId="0" xfId="9" applyNumberFormat="1" applyFont="1" applyAlignment="1">
      <alignment horizontal="center" vertical="top"/>
    </xf>
    <xf numFmtId="49" fontId="1" fillId="0" borderId="10" xfId="9" applyNumberFormat="1" applyFont="1" applyBorder="1" applyAlignment="1">
      <alignment vertical="top" wrapText="1"/>
    </xf>
    <xf numFmtId="49" fontId="1" fillId="0" borderId="9" xfId="9" applyNumberFormat="1" applyFont="1" applyBorder="1" applyAlignment="1">
      <alignment vertical="top"/>
    </xf>
    <xf numFmtId="2" fontId="3" fillId="0" borderId="26" xfId="9" applyNumberFormat="1" applyFont="1" applyBorder="1" applyAlignment="1">
      <alignment vertical="top"/>
    </xf>
    <xf numFmtId="2" fontId="6" fillId="0" borderId="27" xfId="9" applyNumberFormat="1" applyFont="1" applyFill="1" applyBorder="1" applyAlignment="1">
      <alignment vertical="top"/>
    </xf>
    <xf numFmtId="2" fontId="16" fillId="19" borderId="28" xfId="7" applyNumberFormat="1" applyFont="1" applyFill="1" applyBorder="1" applyAlignment="1">
      <alignment vertical="top"/>
    </xf>
    <xf numFmtId="2" fontId="15" fillId="20" borderId="28" xfId="7" applyNumberFormat="1" applyFont="1" applyFill="1" applyBorder="1" applyAlignment="1">
      <alignment vertical="top"/>
    </xf>
    <xf numFmtId="2" fontId="15" fillId="16" borderId="28" xfId="7" applyNumberFormat="1" applyFont="1" applyFill="1" applyBorder="1" applyAlignment="1">
      <alignment vertical="top"/>
    </xf>
    <xf numFmtId="2" fontId="16" fillId="17" borderId="28" xfId="7" applyNumberFormat="1" applyFont="1" applyFill="1" applyBorder="1" applyAlignment="1">
      <alignment vertical="top"/>
    </xf>
    <xf numFmtId="2" fontId="16" fillId="12" borderId="28" xfId="7" applyNumberFormat="1" applyFont="1" applyFill="1" applyBorder="1" applyAlignment="1">
      <alignment vertical="top"/>
    </xf>
    <xf numFmtId="2" fontId="6" fillId="0" borderId="29" xfId="9" applyNumberFormat="1" applyFont="1" applyFill="1" applyBorder="1" applyAlignment="1">
      <alignment vertical="top"/>
    </xf>
    <xf numFmtId="2" fontId="16" fillId="18" borderId="28" xfId="7" applyNumberFormat="1" applyFont="1" applyFill="1" applyBorder="1" applyAlignment="1">
      <alignment vertical="top"/>
    </xf>
    <xf numFmtId="2" fontId="15" fillId="13" borderId="28" xfId="7" applyNumberFormat="1" applyFont="1" applyFill="1" applyBorder="1" applyAlignment="1">
      <alignment vertical="top"/>
    </xf>
    <xf numFmtId="2" fontId="16" fillId="14" borderId="28" xfId="7" applyNumberFormat="1" applyFont="1" applyFill="1" applyBorder="1" applyAlignment="1">
      <alignment vertical="top"/>
    </xf>
    <xf numFmtId="2" fontId="15" fillId="15" borderId="28" xfId="7" applyNumberFormat="1" applyFont="1" applyFill="1" applyBorder="1" applyAlignment="1">
      <alignment vertical="top"/>
    </xf>
    <xf numFmtId="2" fontId="16" fillId="9" borderId="28" xfId="7" applyNumberFormat="1" applyFont="1" applyFill="1" applyBorder="1" applyAlignment="1">
      <alignment vertical="top"/>
    </xf>
    <xf numFmtId="2" fontId="16" fillId="10" borderId="28" xfId="7" applyNumberFormat="1" applyFont="1" applyFill="1" applyBorder="1" applyAlignment="1">
      <alignment vertical="top"/>
    </xf>
    <xf numFmtId="2" fontId="16" fillId="11" borderId="28" xfId="7" applyNumberFormat="1" applyFont="1" applyFill="1" applyBorder="1" applyAlignment="1">
      <alignment vertical="top"/>
    </xf>
    <xf numFmtId="2" fontId="4" fillId="0" borderId="0" xfId="9" applyNumberFormat="1" applyFont="1" applyFill="1" applyAlignment="1">
      <alignment vertical="center"/>
    </xf>
    <xf numFmtId="1" fontId="4" fillId="0" borderId="0" xfId="9" applyNumberFormat="1" applyFont="1" applyFill="1" applyAlignment="1">
      <alignment horizontal="left" vertical="top"/>
    </xf>
    <xf numFmtId="2" fontId="0" fillId="14" borderId="0" xfId="0" applyNumberFormat="1" applyFill="1" applyAlignment="1">
      <alignment vertical="top"/>
    </xf>
    <xf numFmtId="2" fontId="0" fillId="0" borderId="0" xfId="0" applyNumberFormat="1" applyFill="1" applyAlignment="1">
      <alignment vertical="top"/>
    </xf>
    <xf numFmtId="4" fontId="10" fillId="0" borderId="9" xfId="9" applyNumberFormat="1" applyFont="1" applyBorder="1" applyAlignment="1">
      <alignment horizontal="center" vertical="top"/>
    </xf>
    <xf numFmtId="2" fontId="30" fillId="0" borderId="0" xfId="0" applyNumberFormat="1" applyFont="1" applyAlignment="1">
      <alignment vertical="top"/>
    </xf>
    <xf numFmtId="1" fontId="29" fillId="0" borderId="24" xfId="9" applyNumberFormat="1" applyFont="1" applyFill="1" applyBorder="1" applyAlignment="1">
      <alignment horizontal="center" vertical="top"/>
    </xf>
    <xf numFmtId="2" fontId="31" fillId="0" borderId="25" xfId="9" applyNumberFormat="1" applyFont="1" applyBorder="1" applyAlignment="1">
      <alignment vertical="top"/>
    </xf>
    <xf numFmtId="2" fontId="30" fillId="0" borderId="25" xfId="9" applyNumberFormat="1" applyFont="1" applyBorder="1" applyAlignment="1">
      <alignment horizontal="center" vertical="top"/>
    </xf>
    <xf numFmtId="2" fontId="29" fillId="0" borderId="25" xfId="9" applyNumberFormat="1" applyFont="1" applyBorder="1" applyAlignment="1">
      <alignment vertical="top"/>
    </xf>
    <xf numFmtId="2" fontId="32" fillId="0" borderId="25" xfId="9" applyNumberFormat="1" applyFont="1" applyBorder="1" applyAlignment="1">
      <alignment vertical="top"/>
    </xf>
    <xf numFmtId="2" fontId="33" fillId="0" borderId="28" xfId="9" applyNumberFormat="1" applyFont="1" applyFill="1" applyBorder="1" applyAlignment="1">
      <alignment vertical="top"/>
    </xf>
    <xf numFmtId="2" fontId="4" fillId="0" borderId="25" xfId="9" applyNumberFormat="1" applyFont="1" applyBorder="1" applyAlignment="1">
      <alignment horizontal="left" vertical="top" wrapText="1"/>
    </xf>
    <xf numFmtId="2" fontId="4" fillId="0" borderId="25" xfId="9" applyNumberFormat="1" applyFont="1" applyBorder="1" applyAlignment="1">
      <alignment vertical="top"/>
    </xf>
    <xf numFmtId="4" fontId="10" fillId="0" borderId="14" xfId="9" applyNumberFormat="1" applyFont="1" applyBorder="1" applyAlignment="1">
      <alignment vertical="top"/>
    </xf>
    <xf numFmtId="0" fontId="10" fillId="21" borderId="9" xfId="0" applyFont="1" applyFill="1" applyBorder="1" applyAlignment="1">
      <alignment horizontal="center"/>
    </xf>
    <xf numFmtId="0" fontId="28" fillId="21" borderId="9" xfId="0" applyFont="1" applyFill="1" applyBorder="1" applyAlignment="1">
      <alignment horizontal="center"/>
    </xf>
    <xf numFmtId="0" fontId="10" fillId="21" borderId="14" xfId="0" applyFont="1" applyFill="1" applyBorder="1" applyAlignment="1">
      <alignment horizontal="center"/>
    </xf>
    <xf numFmtId="0" fontId="24" fillId="0" borderId="9" xfId="0" applyFont="1" applyBorder="1" applyAlignment="1">
      <alignment horizontal="center"/>
    </xf>
    <xf numFmtId="0" fontId="0" fillId="0" borderId="9" xfId="0" applyBorder="1" applyAlignment="1">
      <alignment horizontal="center" wrapText="1"/>
    </xf>
    <xf numFmtId="0" fontId="24" fillId="0" borderId="9" xfId="0" applyFont="1" applyBorder="1" applyAlignment="1">
      <alignment horizontal="center" wrapText="1"/>
    </xf>
    <xf numFmtId="2" fontId="24" fillId="0" borderId="9" xfId="0" applyNumberFormat="1" applyFont="1" applyFill="1" applyBorder="1" applyAlignment="1">
      <alignment horizontal="left" vertical="top" wrapText="1"/>
    </xf>
    <xf numFmtId="2" fontId="10" fillId="0" borderId="14" xfId="9" applyNumberFormat="1" applyFont="1" applyBorder="1" applyAlignment="1">
      <alignment vertical="top"/>
    </xf>
    <xf numFmtId="2" fontId="34" fillId="0" borderId="9" xfId="9" applyNumberFormat="1" applyFont="1" applyFill="1" applyBorder="1" applyAlignment="1">
      <alignment horizontal="left" vertical="top" wrapText="1"/>
    </xf>
    <xf numFmtId="4" fontId="10" fillId="0" borderId="15" xfId="9" applyNumberFormat="1" applyFont="1" applyFill="1" applyBorder="1" applyAlignment="1">
      <alignment vertical="top"/>
    </xf>
    <xf numFmtId="2" fontId="16" fillId="14" borderId="30" xfId="7" applyNumberFormat="1" applyFont="1" applyFill="1" applyBorder="1" applyAlignment="1">
      <alignment vertical="top"/>
    </xf>
    <xf numFmtId="2" fontId="16" fillId="14" borderId="31" xfId="7" applyNumberFormat="1" applyFont="1" applyFill="1" applyBorder="1" applyAlignment="1">
      <alignment horizontal="left" vertical="top" wrapText="1"/>
    </xf>
    <xf numFmtId="2" fontId="16" fillId="14" borderId="31" xfId="7" applyNumberFormat="1" applyFont="1" applyFill="1" applyBorder="1" applyAlignment="1">
      <alignment vertical="top"/>
    </xf>
    <xf numFmtId="2" fontId="16" fillId="14" borderId="31" xfId="7" applyNumberFormat="1" applyFont="1" applyFill="1" applyBorder="1" applyAlignment="1">
      <alignment horizontal="center" vertical="top"/>
    </xf>
    <xf numFmtId="2" fontId="16" fillId="14" borderId="32" xfId="7" applyNumberFormat="1" applyFont="1" applyFill="1" applyBorder="1" applyAlignment="1">
      <alignment vertical="top"/>
    </xf>
    <xf numFmtId="2" fontId="3" fillId="0" borderId="9" xfId="9" applyNumberFormat="1" applyFont="1" applyFill="1" applyBorder="1" applyAlignment="1">
      <alignment vertical="top"/>
    </xf>
    <xf numFmtId="2" fontId="10" fillId="0" borderId="0" xfId="9" applyNumberFormat="1" applyFont="1" applyAlignment="1">
      <alignment horizontal="center" vertical="top"/>
    </xf>
    <xf numFmtId="2" fontId="3" fillId="0" borderId="33" xfId="9" applyNumberFormat="1" applyFont="1" applyBorder="1" applyAlignment="1">
      <alignment vertical="top"/>
    </xf>
    <xf numFmtId="2" fontId="22" fillId="0" borderId="0" xfId="9" applyNumberFormat="1" applyFont="1" applyAlignment="1">
      <alignment vertical="top"/>
    </xf>
    <xf numFmtId="2" fontId="20" fillId="0" borderId="0" xfId="9" applyNumberFormat="1" applyFont="1" applyAlignment="1">
      <alignment vertical="top"/>
    </xf>
    <xf numFmtId="1" fontId="4" fillId="0" borderId="21" xfId="9" applyNumberFormat="1" applyFont="1" applyFill="1" applyBorder="1" applyAlignment="1">
      <alignment horizontal="center" vertical="top"/>
    </xf>
    <xf numFmtId="2" fontId="18" fillId="0" borderId="11" xfId="9" applyNumberFormat="1" applyFont="1" applyFill="1" applyBorder="1" applyAlignment="1">
      <alignment vertical="top"/>
    </xf>
    <xf numFmtId="2" fontId="9" fillId="0" borderId="11" xfId="9" applyNumberFormat="1" applyFont="1" applyFill="1" applyBorder="1" applyAlignment="1">
      <alignment vertical="top"/>
    </xf>
    <xf numFmtId="4" fontId="10" fillId="0" borderId="11" xfId="9" applyNumberFormat="1" applyFont="1" applyFill="1" applyBorder="1" applyAlignment="1">
      <alignment vertical="top"/>
    </xf>
    <xf numFmtId="2" fontId="9" fillId="0" borderId="11" xfId="9" applyNumberFormat="1" applyFont="1" applyFill="1" applyBorder="1" applyAlignment="1">
      <alignment horizontal="center" vertical="top"/>
    </xf>
    <xf numFmtId="2" fontId="2" fillId="0" borderId="11" xfId="9" applyNumberFormat="1" applyFont="1" applyFill="1" applyBorder="1" applyAlignment="1">
      <alignment vertical="top"/>
    </xf>
    <xf numFmtId="4" fontId="10" fillId="0" borderId="10" xfId="9" applyNumberFormat="1" applyFont="1" applyFill="1" applyBorder="1" applyAlignment="1">
      <alignment vertical="top"/>
    </xf>
    <xf numFmtId="2" fontId="18" fillId="0" borderId="10" xfId="9" applyNumberFormat="1" applyFont="1" applyFill="1" applyBorder="1" applyAlignment="1">
      <alignment vertical="top"/>
    </xf>
    <xf numFmtId="2" fontId="1" fillId="0" borderId="14" xfId="9" applyNumberFormat="1" applyFont="1" applyFill="1" applyBorder="1" applyAlignment="1">
      <alignment horizontal="left" vertical="top" wrapText="1"/>
    </xf>
    <xf numFmtId="2" fontId="18" fillId="0" borderId="14" xfId="9" applyNumberFormat="1" applyFont="1" applyFill="1" applyBorder="1" applyAlignment="1">
      <alignment vertical="top"/>
    </xf>
    <xf numFmtId="4" fontId="1" fillId="0" borderId="14" xfId="9" applyNumberFormat="1" applyFont="1" applyBorder="1" applyAlignment="1">
      <alignment vertical="top"/>
    </xf>
    <xf numFmtId="2" fontId="1" fillId="0" borderId="14" xfId="9" applyNumberFormat="1" applyFont="1" applyFill="1" applyBorder="1" applyAlignment="1">
      <alignment vertical="top"/>
    </xf>
    <xf numFmtId="2" fontId="1" fillId="0" borderId="14" xfId="9" applyNumberFormat="1" applyFont="1" applyFill="1" applyBorder="1" applyAlignment="1">
      <alignment horizontal="center" vertical="top"/>
    </xf>
    <xf numFmtId="1" fontId="4" fillId="0" borderId="19" xfId="9" applyNumberFormat="1" applyFont="1" applyFill="1" applyBorder="1" applyAlignment="1">
      <alignment horizontal="center" vertical="top"/>
    </xf>
    <xf numFmtId="0" fontId="24" fillId="0" borderId="14" xfId="0" applyFont="1" applyBorder="1" applyAlignment="1">
      <alignment horizontal="center"/>
    </xf>
    <xf numFmtId="2" fontId="1" fillId="0" borderId="34" xfId="9" applyNumberFormat="1" applyFont="1" applyFill="1" applyBorder="1" applyAlignment="1">
      <alignment vertical="top"/>
    </xf>
    <xf numFmtId="4" fontId="10" fillId="0" borderId="15" xfId="9" applyNumberFormat="1" applyFont="1" applyBorder="1" applyAlignment="1">
      <alignment vertical="top"/>
    </xf>
    <xf numFmtId="1" fontId="1" fillId="0" borderId="19" xfId="9" applyNumberFormat="1" applyFont="1" applyFill="1" applyBorder="1" applyAlignment="1">
      <alignment horizontal="center" vertical="top"/>
    </xf>
    <xf numFmtId="2" fontId="10" fillId="0" borderId="15" xfId="9" applyNumberFormat="1" applyFont="1" applyFill="1" applyBorder="1" applyAlignment="1">
      <alignment vertical="top" wrapText="1"/>
    </xf>
    <xf numFmtId="4" fontId="10" fillId="0" borderId="14" xfId="9" applyNumberFormat="1" applyFont="1" applyBorder="1" applyAlignment="1">
      <alignment horizontal="center" vertical="top"/>
    </xf>
    <xf numFmtId="2" fontId="7" fillId="0" borderId="14" xfId="9" applyNumberFormat="1" applyFont="1" applyFill="1" applyBorder="1" applyAlignment="1">
      <alignment vertical="top"/>
    </xf>
    <xf numFmtId="2" fontId="3" fillId="0" borderId="34" xfId="9" applyNumberFormat="1" applyFont="1" applyBorder="1" applyAlignment="1">
      <alignment vertical="top"/>
    </xf>
    <xf numFmtId="2" fontId="10" fillId="0" borderId="15" xfId="9" applyNumberFormat="1" applyFont="1" applyBorder="1" applyAlignment="1">
      <alignment vertical="top"/>
    </xf>
    <xf numFmtId="2" fontId="10" fillId="0" borderId="15" xfId="9" applyNumberFormat="1" applyFont="1" applyBorder="1" applyAlignment="1">
      <alignment horizontal="center" vertical="top"/>
    </xf>
    <xf numFmtId="2" fontId="21" fillId="0" borderId="15" xfId="9" applyNumberFormat="1" applyFont="1" applyBorder="1" applyAlignment="1">
      <alignment vertical="top"/>
    </xf>
    <xf numFmtId="3" fontId="10" fillId="0" borderId="9" xfId="9" applyNumberFormat="1" applyFont="1" applyFill="1" applyBorder="1" applyAlignment="1">
      <alignment vertical="top"/>
    </xf>
    <xf numFmtId="2" fontId="6" fillId="0" borderId="9" xfId="9" applyNumberFormat="1" applyFont="1" applyFill="1" applyBorder="1" applyAlignment="1">
      <alignment horizontal="left" vertical="top" wrapText="1"/>
    </xf>
    <xf numFmtId="2" fontId="21" fillId="0" borderId="14" xfId="9" applyNumberFormat="1" applyFont="1" applyBorder="1" applyAlignment="1">
      <alignment vertical="top"/>
    </xf>
    <xf numFmtId="2" fontId="24" fillId="0" borderId="11" xfId="0" applyNumberFormat="1" applyFont="1" applyFill="1" applyBorder="1" applyAlignment="1">
      <alignment horizontal="left" vertical="top" wrapText="1"/>
    </xf>
    <xf numFmtId="3" fontId="10" fillId="0" borderId="11" xfId="9" applyNumberFormat="1" applyFont="1" applyFill="1" applyBorder="1" applyAlignment="1">
      <alignment vertical="top"/>
    </xf>
    <xf numFmtId="2" fontId="24" fillId="0" borderId="11" xfId="0" applyNumberFormat="1" applyFont="1" applyFill="1" applyBorder="1" applyAlignment="1">
      <alignment horizontal="center" vertical="top" wrapText="1"/>
    </xf>
    <xf numFmtId="49" fontId="1" fillId="0" borderId="9" xfId="9" applyNumberFormat="1" applyFont="1" applyBorder="1" applyAlignment="1">
      <alignment vertical="top" wrapText="1"/>
    </xf>
    <xf numFmtId="0" fontId="24" fillId="0" borderId="0" xfId="0" applyFont="1" applyBorder="1" applyAlignment="1">
      <alignment horizontal="center"/>
    </xf>
    <xf numFmtId="2" fontId="6" fillId="0" borderId="33" xfId="9" applyNumberFormat="1" applyFont="1" applyFill="1" applyBorder="1" applyAlignment="1">
      <alignment vertical="top"/>
    </xf>
    <xf numFmtId="2" fontId="24" fillId="0" borderId="0" xfId="0" applyNumberFormat="1" applyFont="1" applyAlignment="1">
      <alignment vertical="top"/>
    </xf>
    <xf numFmtId="2" fontId="24" fillId="0" borderId="0" xfId="9" applyNumberFormat="1" applyFont="1" applyAlignment="1">
      <alignment vertical="top"/>
    </xf>
    <xf numFmtId="14" fontId="17" fillId="0" borderId="0" xfId="9" applyNumberFormat="1" applyFont="1" applyFill="1" applyAlignment="1">
      <alignment vertical="top"/>
    </xf>
    <xf numFmtId="4" fontId="10" fillId="0" borderId="35" xfId="9" applyNumberFormat="1" applyFont="1" applyBorder="1" applyAlignment="1">
      <alignment vertical="top"/>
    </xf>
    <xf numFmtId="2" fontId="3" fillId="0" borderId="36" xfId="9" applyNumberFormat="1" applyFont="1" applyBorder="1" applyAlignment="1">
      <alignment vertical="top"/>
    </xf>
    <xf numFmtId="2" fontId="1" fillId="0" borderId="11" xfId="9" applyNumberFormat="1" applyFont="1" applyFill="1" applyBorder="1" applyAlignment="1">
      <alignment horizontal="left" vertical="top" wrapText="1"/>
    </xf>
    <xf numFmtId="2" fontId="18" fillId="0" borderId="11" xfId="9" applyNumberFormat="1" applyFont="1" applyFill="1" applyBorder="1" applyAlignment="1">
      <alignment horizontal="center" vertical="top"/>
    </xf>
    <xf numFmtId="4" fontId="10" fillId="0" borderId="13" xfId="9" applyNumberFormat="1" applyFont="1" applyBorder="1" applyAlignment="1">
      <alignment vertical="top"/>
    </xf>
    <xf numFmtId="4" fontId="10" fillId="0" borderId="13" xfId="9" applyNumberFormat="1" applyFont="1" applyBorder="1" applyAlignment="1">
      <alignment horizontal="center" vertical="top"/>
    </xf>
    <xf numFmtId="49" fontId="1" fillId="0" borderId="13" xfId="9" applyNumberFormat="1" applyFont="1" applyBorder="1" applyAlignment="1">
      <alignment vertical="top" wrapText="1"/>
    </xf>
    <xf numFmtId="49" fontId="1" fillId="0" borderId="11" xfId="9" applyNumberFormat="1" applyFont="1" applyBorder="1" applyAlignment="1">
      <alignment vertical="top"/>
    </xf>
    <xf numFmtId="2" fontId="3" fillId="0" borderId="11" xfId="9" applyNumberFormat="1" applyFont="1" applyBorder="1" applyAlignment="1">
      <alignment horizontal="left" vertical="top" wrapText="1"/>
    </xf>
    <xf numFmtId="2" fontId="22" fillId="0" borderId="13" xfId="0" applyNumberFormat="1" applyFont="1" applyFill="1" applyBorder="1" applyAlignment="1">
      <alignment vertical="top"/>
    </xf>
    <xf numFmtId="2" fontId="20" fillId="0" borderId="13" xfId="0" applyNumberFormat="1" applyFont="1" applyFill="1" applyBorder="1" applyAlignment="1">
      <alignment vertical="top"/>
    </xf>
    <xf numFmtId="2" fontId="13" fillId="0" borderId="11" xfId="0" applyNumberFormat="1" applyFont="1" applyFill="1" applyBorder="1" applyAlignment="1">
      <alignment horizontal="center" vertical="top"/>
    </xf>
    <xf numFmtId="2" fontId="10" fillId="0" borderId="13" xfId="9" applyNumberFormat="1" applyFont="1" applyBorder="1" applyAlignment="1">
      <alignment vertical="top"/>
    </xf>
    <xf numFmtId="4" fontId="1" fillId="0" borderId="11" xfId="9" applyFont="1" applyFill="1" applyBorder="1" applyAlignment="1">
      <alignment vertical="center" wrapText="1"/>
    </xf>
    <xf numFmtId="4" fontId="21" fillId="0" borderId="11" xfId="9" applyFont="1" applyBorder="1" applyAlignment="1">
      <alignment horizontal="left" vertical="center"/>
    </xf>
    <xf numFmtId="4" fontId="10" fillId="0" borderId="11" xfId="9" applyFont="1" applyBorder="1" applyAlignment="1">
      <alignment vertical="center"/>
    </xf>
    <xf numFmtId="4" fontId="1" fillId="0" borderId="11" xfId="9" applyFont="1" applyBorder="1" applyAlignment="1">
      <alignment horizontal="center" vertical="center"/>
    </xf>
    <xf numFmtId="4" fontId="10" fillId="0" borderId="11" xfId="9" applyNumberFormat="1" applyFont="1" applyBorder="1" applyAlignment="1">
      <alignment horizontal="center" vertical="top"/>
    </xf>
    <xf numFmtId="2" fontId="3" fillId="0" borderId="29" xfId="9" applyNumberFormat="1" applyFont="1" applyBorder="1" applyAlignment="1">
      <alignment vertical="top"/>
    </xf>
    <xf numFmtId="2" fontId="10" fillId="0" borderId="11" xfId="9" applyNumberFormat="1" applyFont="1" applyFill="1" applyBorder="1" applyAlignment="1">
      <alignment horizontal="center" vertical="top"/>
    </xf>
    <xf numFmtId="2" fontId="3" fillId="0" borderId="11" xfId="9" applyNumberFormat="1" applyFont="1" applyFill="1" applyBorder="1" applyAlignment="1">
      <alignment horizontal="left" vertical="top" wrapText="1"/>
    </xf>
    <xf numFmtId="1" fontId="4" fillId="0" borderId="18" xfId="9" applyNumberFormat="1" applyFont="1" applyFill="1" applyBorder="1" applyAlignment="1">
      <alignment horizontal="center" vertical="top"/>
    </xf>
    <xf numFmtId="2" fontId="1" fillId="0" borderId="13" xfId="9" applyNumberFormat="1" applyFont="1" applyFill="1" applyBorder="1" applyAlignment="1">
      <alignment horizontal="left" vertical="top" wrapText="1"/>
    </xf>
    <xf numFmtId="2" fontId="1" fillId="0" borderId="13" xfId="9" applyNumberFormat="1" applyFont="1" applyFill="1" applyBorder="1" applyAlignment="1">
      <alignment vertical="top"/>
    </xf>
    <xf numFmtId="2" fontId="1" fillId="0" borderId="36" xfId="9" applyNumberFormat="1" applyFont="1" applyFill="1" applyBorder="1" applyAlignment="1">
      <alignment vertical="top"/>
    </xf>
    <xf numFmtId="2" fontId="10" fillId="0" borderId="15" xfId="0" applyNumberFormat="1" applyFont="1" applyFill="1" applyBorder="1" applyAlignment="1">
      <alignment horizontal="left" vertical="top" wrapText="1"/>
    </xf>
    <xf numFmtId="2" fontId="20" fillId="0" borderId="15" xfId="0" applyNumberFormat="1" applyFont="1" applyFill="1" applyBorder="1" applyAlignment="1">
      <alignment vertical="top"/>
    </xf>
    <xf numFmtId="4" fontId="10" fillId="0" borderId="15" xfId="9" applyNumberFormat="1" applyFont="1" applyFill="1" applyBorder="1" applyAlignment="1">
      <alignment vertical="top" wrapText="1"/>
    </xf>
    <xf numFmtId="2" fontId="22" fillId="0" borderId="15" xfId="0" applyNumberFormat="1" applyFont="1" applyFill="1" applyBorder="1" applyAlignment="1">
      <alignment vertical="top"/>
    </xf>
    <xf numFmtId="2" fontId="13" fillId="0" borderId="15" xfId="0" applyNumberFormat="1" applyFont="1" applyFill="1" applyBorder="1" applyAlignment="1">
      <alignment vertical="top"/>
    </xf>
    <xf numFmtId="2" fontId="7" fillId="0" borderId="15" xfId="9" applyNumberFormat="1" applyFont="1" applyBorder="1" applyAlignment="1">
      <alignment vertical="top"/>
    </xf>
    <xf numFmtId="2" fontId="3" fillId="0" borderId="15" xfId="9" applyNumberFormat="1" applyFont="1" applyBorder="1" applyAlignment="1">
      <alignment vertical="top"/>
    </xf>
    <xf numFmtId="2" fontId="6" fillId="0" borderId="27" xfId="9" applyNumberFormat="1" applyFont="1" applyBorder="1" applyAlignment="1">
      <alignment vertical="top"/>
    </xf>
    <xf numFmtId="0" fontId="10" fillId="21" borderId="9" xfId="0" applyFont="1" applyFill="1" applyBorder="1" applyAlignment="1">
      <alignment horizontal="center" vertical="center"/>
    </xf>
    <xf numFmtId="4" fontId="10" fillId="0" borderId="9" xfId="9" applyNumberFormat="1" applyFont="1" applyBorder="1" applyAlignment="1">
      <alignment vertical="center"/>
    </xf>
    <xf numFmtId="4" fontId="10" fillId="0" borderId="9" xfId="9" applyNumberFormat="1" applyFont="1" applyBorder="1" applyAlignment="1">
      <alignment horizontal="center" vertical="center"/>
    </xf>
    <xf numFmtId="2" fontId="7" fillId="0" borderId="9" xfId="9" applyNumberFormat="1" applyFont="1" applyFill="1" applyBorder="1" applyAlignment="1">
      <alignment vertical="center"/>
    </xf>
    <xf numFmtId="2" fontId="3" fillId="0" borderId="33" xfId="9" applyNumberFormat="1" applyFont="1" applyBorder="1" applyAlignment="1">
      <alignment vertical="center"/>
    </xf>
    <xf numFmtId="2" fontId="18" fillId="0" borderId="13" xfId="9" applyNumberFormat="1" applyFont="1" applyFill="1" applyBorder="1" applyAlignment="1">
      <alignment vertical="top"/>
    </xf>
    <xf numFmtId="2" fontId="1" fillId="0" borderId="13" xfId="9" applyNumberFormat="1" applyFont="1" applyFill="1" applyBorder="1" applyAlignment="1">
      <alignment horizontal="center" vertical="top"/>
    </xf>
    <xf numFmtId="2" fontId="1" fillId="0" borderId="15" xfId="9" applyNumberFormat="1" applyFont="1" applyBorder="1" applyAlignment="1">
      <alignment vertical="top"/>
    </xf>
    <xf numFmtId="2" fontId="19" fillId="0" borderId="15" xfId="9" applyNumberFormat="1" applyFont="1" applyBorder="1" applyAlignment="1">
      <alignment vertical="top"/>
    </xf>
    <xf numFmtId="0" fontId="10" fillId="0" borderId="9" xfId="0" applyFont="1" applyFill="1" applyBorder="1" applyAlignment="1">
      <alignment horizontal="center"/>
    </xf>
    <xf numFmtId="2" fontId="15" fillId="13" borderId="37" xfId="7" applyNumberFormat="1" applyFont="1" applyFill="1" applyBorder="1" applyAlignment="1">
      <alignment vertical="top"/>
    </xf>
    <xf numFmtId="2" fontId="3" fillId="0" borderId="11" xfId="9" applyNumberFormat="1" applyFont="1" applyFill="1" applyBorder="1" applyAlignment="1">
      <alignment vertical="top"/>
    </xf>
    <xf numFmtId="0" fontId="10" fillId="0" borderId="9" xfId="0" applyFont="1" applyBorder="1" applyAlignment="1">
      <alignment horizontal="center" wrapText="1"/>
    </xf>
    <xf numFmtId="2" fontId="10" fillId="0" borderId="10" xfId="9" applyNumberFormat="1" applyFont="1" applyFill="1" applyBorder="1" applyAlignment="1">
      <alignment horizontal="left" vertical="top" wrapText="1"/>
    </xf>
    <xf numFmtId="2" fontId="21" fillId="0" borderId="10" xfId="0" applyNumberFormat="1" applyFont="1" applyFill="1" applyBorder="1" applyAlignment="1">
      <alignment vertical="top"/>
    </xf>
    <xf numFmtId="2" fontId="10" fillId="0" borderId="10" xfId="0" applyNumberFormat="1" applyFont="1" applyFill="1" applyBorder="1" applyAlignment="1">
      <alignment vertical="top"/>
    </xf>
    <xf numFmtId="2" fontId="10" fillId="0" borderId="10" xfId="0" applyNumberFormat="1" applyFont="1" applyFill="1" applyBorder="1" applyAlignment="1">
      <alignment horizontal="center" vertical="top"/>
    </xf>
    <xf numFmtId="49" fontId="1" fillId="0" borderId="10" xfId="9" applyNumberFormat="1" applyFont="1" applyBorder="1" applyAlignment="1">
      <alignment vertical="top"/>
    </xf>
    <xf numFmtId="4" fontId="10" fillId="0" borderId="35" xfId="9" applyNumberFormat="1" applyFont="1" applyBorder="1" applyAlignment="1">
      <alignment horizontal="center" vertical="top"/>
    </xf>
    <xf numFmtId="2" fontId="7" fillId="0" borderId="35" xfId="9" applyNumberFormat="1" applyFont="1" applyFill="1" applyBorder="1" applyAlignment="1">
      <alignment vertical="top"/>
    </xf>
    <xf numFmtId="0" fontId="49" fillId="0" borderId="9" xfId="10" applyFont="1" applyBorder="1" applyAlignment="1">
      <alignment horizontal="center"/>
    </xf>
    <xf numFmtId="0" fontId="50" fillId="0" borderId="0" xfId="0" applyFont="1" applyAlignment="1">
      <alignment horizontal="center"/>
    </xf>
    <xf numFmtId="2" fontId="35" fillId="19" borderId="25" xfId="7" applyNumberFormat="1" applyFont="1" applyFill="1" applyBorder="1" applyAlignment="1">
      <alignment vertical="top"/>
    </xf>
    <xf numFmtId="2" fontId="35" fillId="20" borderId="25" xfId="7" applyNumberFormat="1" applyFont="1" applyFill="1" applyBorder="1" applyAlignment="1">
      <alignment vertical="top"/>
    </xf>
    <xf numFmtId="2" fontId="35" fillId="16" borderId="25" xfId="7" applyNumberFormat="1" applyFont="1" applyFill="1" applyBorder="1" applyAlignment="1">
      <alignment vertical="top"/>
    </xf>
    <xf numFmtId="2" fontId="35" fillId="17" borderId="25" xfId="7" applyNumberFormat="1" applyFont="1" applyFill="1" applyBorder="1" applyAlignment="1">
      <alignment vertical="top"/>
    </xf>
    <xf numFmtId="2" fontId="35" fillId="12" borderId="25" xfId="7" applyNumberFormat="1" applyFont="1" applyFill="1" applyBorder="1" applyAlignment="1">
      <alignment vertical="top"/>
    </xf>
    <xf numFmtId="2" fontId="35" fillId="18" borderId="25" xfId="7" applyNumberFormat="1" applyFont="1" applyFill="1" applyBorder="1" applyAlignment="1">
      <alignment vertical="top"/>
    </xf>
    <xf numFmtId="2" fontId="35" fillId="13" borderId="25" xfId="7" applyNumberFormat="1" applyFont="1" applyFill="1" applyBorder="1" applyAlignment="1">
      <alignment vertical="top"/>
    </xf>
    <xf numFmtId="2" fontId="35" fillId="14" borderId="25" xfId="7" applyNumberFormat="1" applyFont="1" applyFill="1" applyBorder="1" applyAlignment="1">
      <alignment vertical="top"/>
    </xf>
    <xf numFmtId="2" fontId="35" fillId="15" borderId="25" xfId="7" applyNumberFormat="1" applyFont="1" applyFill="1" applyBorder="1" applyAlignment="1">
      <alignment vertical="top"/>
    </xf>
    <xf numFmtId="2" fontId="35" fillId="9" borderId="25" xfId="7" applyNumberFormat="1" applyFont="1" applyFill="1" applyBorder="1" applyAlignment="1">
      <alignment vertical="top"/>
    </xf>
    <xf numFmtId="2" fontId="35" fillId="10" borderId="25" xfId="7" applyNumberFormat="1" applyFont="1" applyFill="1" applyBorder="1" applyAlignment="1">
      <alignment vertical="top"/>
    </xf>
    <xf numFmtId="2" fontId="35" fillId="11" borderId="25" xfId="7" applyNumberFormat="1" applyFont="1" applyFill="1" applyBorder="1" applyAlignment="1">
      <alignment vertical="top"/>
    </xf>
    <xf numFmtId="2" fontId="35" fillId="14" borderId="31" xfId="7" applyNumberFormat="1" applyFont="1" applyFill="1" applyBorder="1" applyAlignment="1">
      <alignment vertical="top"/>
    </xf>
    <xf numFmtId="2" fontId="5" fillId="0" borderId="25" xfId="9" applyNumberFormat="1" applyFont="1" applyBorder="1" applyAlignment="1">
      <alignment vertical="top"/>
    </xf>
    <xf numFmtId="2" fontId="9" fillId="0" borderId="0" xfId="0" applyNumberFormat="1" applyFont="1" applyAlignment="1">
      <alignment vertical="top"/>
    </xf>
    <xf numFmtId="2" fontId="10" fillId="0" borderId="10" xfId="0" applyNumberFormat="1" applyFont="1" applyFill="1" applyBorder="1" applyAlignment="1">
      <alignment horizontal="left" vertical="top" wrapText="1"/>
    </xf>
    <xf numFmtId="2" fontId="15" fillId="23" borderId="24" xfId="7" applyNumberFormat="1" applyFont="1" applyFill="1" applyBorder="1" applyAlignment="1">
      <alignment vertical="top"/>
    </xf>
    <xf numFmtId="2" fontId="15" fillId="23" borderId="25" xfId="7" applyNumberFormat="1" applyFont="1" applyFill="1" applyBorder="1" applyAlignment="1">
      <alignment horizontal="left" vertical="top" wrapText="1"/>
    </xf>
    <xf numFmtId="2" fontId="15" fillId="23" borderId="25" xfId="7" applyNumberFormat="1" applyFont="1" applyFill="1" applyBorder="1" applyAlignment="1">
      <alignment vertical="top"/>
    </xf>
    <xf numFmtId="2" fontId="15" fillId="23" borderId="25" xfId="7" applyNumberFormat="1" applyFont="1" applyFill="1" applyBorder="1" applyAlignment="1">
      <alignment horizontal="center" vertical="top"/>
    </xf>
    <xf numFmtId="2" fontId="15" fillId="23" borderId="28" xfId="7" applyNumberFormat="1" applyFont="1" applyFill="1" applyBorder="1" applyAlignment="1">
      <alignment vertical="top"/>
    </xf>
    <xf numFmtId="2" fontId="21" fillId="0" borderId="10" xfId="9" applyNumberFormat="1" applyFont="1" applyFill="1" applyBorder="1" applyAlignment="1">
      <alignment vertical="top" wrapText="1"/>
    </xf>
    <xf numFmtId="2" fontId="10" fillId="0" borderId="10" xfId="9" applyNumberFormat="1" applyFont="1" applyFill="1" applyBorder="1" applyAlignment="1">
      <alignment vertical="top" wrapText="1"/>
    </xf>
    <xf numFmtId="0" fontId="10" fillId="21" borderId="10" xfId="0" applyFont="1" applyFill="1" applyBorder="1" applyAlignment="1">
      <alignment horizontal="center"/>
    </xf>
    <xf numFmtId="2" fontId="21" fillId="0" borderId="15" xfId="9" applyNumberFormat="1" applyFont="1" applyFill="1" applyBorder="1" applyAlignment="1">
      <alignment vertical="top" wrapText="1"/>
    </xf>
    <xf numFmtId="1" fontId="4" fillId="0" borderId="17" xfId="9" applyNumberFormat="1" applyFont="1" applyFill="1" applyBorder="1" applyAlignment="1">
      <alignment horizontal="center" vertical="top"/>
    </xf>
    <xf numFmtId="4" fontId="1" fillId="0" borderId="9" xfId="9" applyNumberFormat="1" applyFont="1" applyBorder="1" applyAlignment="1">
      <alignment vertical="top"/>
    </xf>
    <xf numFmtId="2" fontId="1" fillId="0" borderId="9" xfId="9" applyNumberFormat="1" applyFont="1" applyFill="1" applyBorder="1" applyAlignment="1">
      <alignment vertical="top"/>
    </xf>
    <xf numFmtId="0" fontId="24" fillId="0" borderId="0" xfId="0" applyFont="1" applyAlignment="1">
      <alignment horizontal="center"/>
    </xf>
    <xf numFmtId="2" fontId="0" fillId="0" borderId="38" xfId="0" applyNumberFormat="1" applyBorder="1" applyAlignment="1">
      <alignment vertical="top"/>
    </xf>
    <xf numFmtId="4" fontId="10" fillId="0" borderId="11" xfId="9" applyNumberFormat="1" applyFont="1" applyFill="1" applyBorder="1" applyAlignment="1">
      <alignment vertical="top" wrapText="1"/>
    </xf>
    <xf numFmtId="2" fontId="21" fillId="0" borderId="11" xfId="9" applyNumberFormat="1" applyFont="1" applyBorder="1" applyAlignment="1">
      <alignment vertical="top"/>
    </xf>
    <xf numFmtId="2" fontId="1" fillId="0" borderId="29" xfId="9" applyNumberFormat="1" applyFont="1" applyFill="1" applyBorder="1" applyAlignment="1">
      <alignment vertical="top"/>
    </xf>
    <xf numFmtId="2" fontId="10" fillId="0" borderId="39" xfId="9" applyNumberFormat="1" applyFont="1" applyBorder="1" applyAlignment="1">
      <alignment horizontal="left" vertical="top" wrapText="1"/>
    </xf>
    <xf numFmtId="2" fontId="21" fillId="0" borderId="39" xfId="9" applyNumberFormat="1" applyFont="1" applyFill="1" applyBorder="1" applyAlignment="1">
      <alignment vertical="top"/>
    </xf>
    <xf numFmtId="2" fontId="10" fillId="0" borderId="39" xfId="9" applyNumberFormat="1" applyFont="1" applyFill="1" applyBorder="1" applyAlignment="1">
      <alignment vertical="top"/>
    </xf>
    <xf numFmtId="0" fontId="10" fillId="21" borderId="39" xfId="0" applyFont="1" applyFill="1" applyBorder="1" applyAlignment="1">
      <alignment horizontal="center"/>
    </xf>
    <xf numFmtId="2" fontId="10" fillId="0" borderId="39" xfId="9" applyNumberFormat="1" applyFont="1" applyBorder="1" applyAlignment="1">
      <alignment vertical="top"/>
    </xf>
    <xf numFmtId="4" fontId="10" fillId="0" borderId="39" xfId="9" applyNumberFormat="1" applyFont="1" applyBorder="1" applyAlignment="1">
      <alignment vertical="top"/>
    </xf>
    <xf numFmtId="2" fontId="10" fillId="0" borderId="39" xfId="9" applyNumberFormat="1" applyFont="1" applyBorder="1" applyAlignment="1">
      <alignment horizontal="center" vertical="top"/>
    </xf>
    <xf numFmtId="0" fontId="0" fillId="22" borderId="25" xfId="0" applyFill="1" applyBorder="1" applyAlignment="1">
      <alignment horizontal="left" vertical="center" wrapText="1"/>
    </xf>
    <xf numFmtId="0" fontId="9" fillId="22" borderId="25" xfId="0" applyFont="1" applyFill="1" applyBorder="1" applyAlignment="1">
      <alignment horizontal="left" vertical="center" wrapText="1"/>
    </xf>
    <xf numFmtId="0" fontId="0" fillId="22" borderId="25" xfId="0" applyFill="1" applyBorder="1" applyAlignment="1">
      <alignment horizontal="center" vertical="center" wrapText="1"/>
    </xf>
    <xf numFmtId="0" fontId="0" fillId="22" borderId="28" xfId="0" applyFill="1" applyBorder="1" applyAlignment="1">
      <alignment horizontal="left" vertical="center" wrapText="1"/>
    </xf>
    <xf numFmtId="1" fontId="35" fillId="22" borderId="24" xfId="9" applyNumberFormat="1" applyFont="1" applyFill="1" applyBorder="1" applyAlignment="1">
      <alignment horizontal="left" vertical="center" wrapText="1"/>
    </xf>
    <xf numFmtId="1" fontId="4" fillId="22" borderId="25" xfId="9" applyNumberFormat="1" applyFont="1" applyFill="1" applyBorder="1" applyAlignment="1">
      <alignment horizontal="left" vertical="center" wrapText="1"/>
    </xf>
    <xf numFmtId="2" fontId="5" fillId="0" borderId="0" xfId="9" applyNumberFormat="1" applyFont="1" applyFill="1" applyAlignment="1">
      <alignment vertical="center" wrapText="1"/>
    </xf>
    <xf numFmtId="2" fontId="4" fillId="0" borderId="0" xfId="9" applyNumberFormat="1" applyFont="1" applyFill="1" applyAlignment="1">
      <alignment vertical="center" wrapText="1"/>
    </xf>
    <xf numFmtId="2" fontId="12" fillId="0" borderId="40" xfId="9" applyNumberFormat="1" applyFont="1" applyFill="1" applyBorder="1" applyAlignment="1">
      <alignment horizontal="center" vertical="center" wrapText="1"/>
    </xf>
    <xf numFmtId="2" fontId="12" fillId="0" borderId="41" xfId="9" applyNumberFormat="1" applyFont="1" applyFill="1" applyBorder="1" applyAlignment="1">
      <alignment horizontal="center" vertical="center" wrapText="1"/>
    </xf>
    <xf numFmtId="2" fontId="25" fillId="0" borderId="0" xfId="9" applyNumberFormat="1" applyFont="1" applyFill="1" applyAlignment="1">
      <alignment vertical="top" wrapText="1"/>
    </xf>
    <xf numFmtId="2" fontId="17" fillId="0" borderId="0" xfId="9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4" fillId="0" borderId="23" xfId="9" applyNumberFormat="1" applyFont="1" applyFill="1" applyBorder="1" applyAlignment="1">
      <alignment horizontal="center" vertical="center" wrapText="1"/>
    </xf>
    <xf numFmtId="2" fontId="4" fillId="0" borderId="20" xfId="9" applyNumberFormat="1" applyFont="1" applyFill="1" applyBorder="1" applyAlignment="1">
      <alignment horizontal="center" vertical="center" wrapText="1"/>
    </xf>
    <xf numFmtId="2" fontId="12" fillId="0" borderId="42" xfId="9" applyNumberFormat="1" applyFont="1" applyFill="1" applyBorder="1" applyAlignment="1">
      <alignment horizontal="center" vertical="center" wrapText="1"/>
    </xf>
    <xf numFmtId="2" fontId="12" fillId="0" borderId="43" xfId="9" applyNumberFormat="1" applyFont="1" applyFill="1" applyBorder="1" applyAlignment="1">
      <alignment horizontal="center" vertical="center" wrapText="1"/>
    </xf>
    <xf numFmtId="2" fontId="12" fillId="0" borderId="44" xfId="9" applyNumberFormat="1" applyFont="1" applyFill="1" applyBorder="1" applyAlignment="1">
      <alignment horizontal="center" vertical="center" wrapText="1"/>
    </xf>
    <xf numFmtId="2" fontId="12" fillId="0" borderId="39" xfId="9" applyNumberFormat="1" applyFont="1" applyFill="1" applyBorder="1" applyAlignment="1">
      <alignment horizontal="center" vertical="center" wrapText="1"/>
    </xf>
    <xf numFmtId="2" fontId="10" fillId="0" borderId="11" xfId="9" applyNumberFormat="1" applyFont="1" applyFill="1" applyBorder="1" applyAlignment="1">
      <alignment vertical="top" wrapText="1"/>
    </xf>
    <xf numFmtId="2" fontId="1" fillId="0" borderId="10" xfId="9" applyNumberFormat="1" applyFont="1" applyFill="1" applyBorder="1" applyAlignment="1">
      <alignment horizontal="left" vertical="top" wrapText="1"/>
    </xf>
    <xf numFmtId="3" fontId="10" fillId="0" borderId="10" xfId="9" applyNumberFormat="1" applyFont="1" applyFill="1" applyBorder="1" applyAlignment="1">
      <alignment vertical="top"/>
    </xf>
    <xf numFmtId="2" fontId="1" fillId="0" borderId="10" xfId="9" applyNumberFormat="1" applyFont="1" applyFill="1" applyBorder="1" applyAlignment="1">
      <alignment horizontal="center" vertical="top"/>
    </xf>
    <xf numFmtId="4" fontId="10" fillId="0" borderId="10" xfId="9" applyNumberFormat="1" applyFont="1" applyFill="1" applyBorder="1" applyAlignment="1">
      <alignment vertical="top" wrapText="1"/>
    </xf>
    <xf numFmtId="1" fontId="35" fillId="22" borderId="45" xfId="9" applyNumberFormat="1" applyFont="1" applyFill="1" applyBorder="1" applyAlignment="1">
      <alignment horizontal="left" vertical="center" wrapText="1"/>
    </xf>
    <xf numFmtId="1" fontId="4" fillId="22" borderId="46" xfId="9" applyNumberFormat="1" applyFont="1" applyFill="1" applyBorder="1" applyAlignment="1">
      <alignment horizontal="left" vertical="center" wrapText="1"/>
    </xf>
    <xf numFmtId="0" fontId="0" fillId="22" borderId="46" xfId="0" applyFill="1" applyBorder="1" applyAlignment="1">
      <alignment horizontal="left" vertical="center" wrapText="1"/>
    </xf>
    <xf numFmtId="0" fontId="9" fillId="22" borderId="46" xfId="0" applyFont="1" applyFill="1" applyBorder="1" applyAlignment="1">
      <alignment horizontal="left" vertical="center" wrapText="1"/>
    </xf>
    <xf numFmtId="0" fontId="0" fillId="22" borderId="46" xfId="0" applyFill="1" applyBorder="1" applyAlignment="1">
      <alignment horizontal="center" vertical="center" wrapText="1"/>
    </xf>
    <xf numFmtId="0" fontId="0" fillId="22" borderId="47" xfId="0" applyFill="1" applyBorder="1" applyAlignment="1">
      <alignment horizontal="left" vertical="center" wrapText="1"/>
    </xf>
  </cellXfs>
  <cellStyles count="20">
    <cellStyle name="Bun" xfId="1"/>
    <cellStyle name="Calcul" xfId="2"/>
    <cellStyle name="Celulă legată" xfId="3"/>
    <cellStyle name="Eronat" xfId="4"/>
    <cellStyle name="Ieșire" xfId="5"/>
    <cellStyle name="Intrare" xfId="6"/>
    <cellStyle name="Neutral" xfId="7" builtinId="28"/>
    <cellStyle name="Neutru" xfId="8"/>
    <cellStyle name="Normal" xfId="0" builtinId="0"/>
    <cellStyle name="Normal 2" xfId="9"/>
    <cellStyle name="Normal_PROGRAM 2015 ITM" xfId="10"/>
    <cellStyle name="Notă" xfId="11"/>
    <cellStyle name="Text avertisment" xfId="12"/>
    <cellStyle name="Text explicativ" xfId="13"/>
    <cellStyle name="Titlu" xfId="14"/>
    <cellStyle name="Titlu 1" xfId="15"/>
    <cellStyle name="Titlu 2" xfId="16"/>
    <cellStyle name="Titlu 3" xfId="17"/>
    <cellStyle name="Titlu 4" xfId="18"/>
    <cellStyle name="Verificare celulă" xfId="1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369"/>
  <sheetViews>
    <sheetView tabSelected="1" zoomScale="82" zoomScaleNormal="82" workbookViewId="0">
      <selection activeCell="K279" sqref="K279"/>
    </sheetView>
  </sheetViews>
  <sheetFormatPr defaultRowHeight="12.75"/>
  <cols>
    <col min="1" max="1" width="9.28515625" style="79" customWidth="1"/>
    <col min="2" max="2" width="39.140625" style="140" customWidth="1"/>
    <col min="3" max="3" width="7.7109375" style="9" customWidth="1"/>
    <col min="4" max="4" width="9.140625" style="9"/>
    <col min="5" max="5" width="10.5703125" style="9" customWidth="1"/>
    <col min="6" max="6" width="15.140625" style="9" customWidth="1"/>
    <col min="7" max="7" width="12.42578125" style="9" customWidth="1"/>
    <col min="8" max="8" width="10" style="9" customWidth="1"/>
    <col min="9" max="9" width="10.42578125" style="9" customWidth="1"/>
    <col min="10" max="10" width="6.85546875" style="177" customWidth="1"/>
    <col min="11" max="11" width="11" style="9" customWidth="1"/>
    <col min="12" max="13" width="9.28515625" style="9" customWidth="1"/>
    <col min="14" max="14" width="10" style="9" customWidth="1"/>
    <col min="15" max="15" width="11" style="9" customWidth="1"/>
    <col min="16" max="16384" width="9.140625" style="9"/>
  </cols>
  <sheetData>
    <row r="1" spans="1:15" ht="15.75">
      <c r="A1" s="176" t="s">
        <v>398</v>
      </c>
    </row>
    <row r="2" spans="1:15" ht="15.75">
      <c r="A2" s="176" t="s">
        <v>6</v>
      </c>
      <c r="B2" s="9"/>
      <c r="C2" s="4"/>
      <c r="D2" s="5"/>
      <c r="E2" s="3"/>
      <c r="F2" s="5"/>
      <c r="G2" s="2"/>
      <c r="H2" s="2"/>
      <c r="I2" s="2"/>
      <c r="J2" s="178"/>
      <c r="K2" s="6"/>
      <c r="L2" s="7"/>
      <c r="M2" s="7"/>
      <c r="N2" s="7"/>
      <c r="O2" s="8"/>
    </row>
    <row r="3" spans="1:15">
      <c r="A3" s="220" t="s">
        <v>207</v>
      </c>
      <c r="B3" s="109" t="s">
        <v>132</v>
      </c>
      <c r="C3" s="4"/>
      <c r="D3" s="5"/>
      <c r="E3" s="3"/>
      <c r="G3" s="393"/>
      <c r="H3" s="393"/>
      <c r="I3" s="393"/>
      <c r="J3" s="393"/>
      <c r="K3" s="393"/>
      <c r="L3" s="393"/>
      <c r="M3" s="393"/>
      <c r="N3" s="143"/>
      <c r="O3" s="8"/>
    </row>
    <row r="4" spans="1:15">
      <c r="A4" s="220" t="s">
        <v>417</v>
      </c>
      <c r="B4" s="109" t="s">
        <v>418</v>
      </c>
      <c r="C4" s="4"/>
      <c r="D4" s="5"/>
      <c r="E4" s="3"/>
      <c r="G4" s="143"/>
      <c r="H4" s="143"/>
      <c r="I4" s="143"/>
      <c r="J4" s="219"/>
      <c r="K4" s="143"/>
      <c r="L4" s="143"/>
      <c r="M4" s="143"/>
      <c r="N4" s="143"/>
      <c r="O4" s="8"/>
    </row>
    <row r="5" spans="1:15" ht="15.75">
      <c r="A5" s="69"/>
      <c r="B5" s="110"/>
      <c r="C5" s="4"/>
      <c r="D5" s="5"/>
      <c r="E5" s="3"/>
      <c r="G5" s="106"/>
      <c r="H5" s="106"/>
      <c r="I5" s="106"/>
      <c r="J5" s="179"/>
      <c r="K5" s="106"/>
      <c r="L5" s="106"/>
      <c r="M5" s="106"/>
      <c r="N5" s="106"/>
      <c r="O5" s="106"/>
    </row>
    <row r="6" spans="1:15" ht="15.75">
      <c r="A6" s="69"/>
      <c r="B6" s="110"/>
      <c r="C6" s="4"/>
      <c r="D6" s="5"/>
      <c r="E6" s="3"/>
      <c r="G6" s="396"/>
      <c r="H6" s="396"/>
      <c r="I6" s="396"/>
      <c r="J6" s="396"/>
      <c r="K6" s="396"/>
      <c r="L6" s="396"/>
      <c r="M6" s="396"/>
      <c r="N6" s="396"/>
      <c r="O6" s="396"/>
    </row>
    <row r="7" spans="1:15" ht="15.75">
      <c r="A7" s="69"/>
      <c r="B7" s="110"/>
      <c r="C7" s="4"/>
      <c r="D7" s="5"/>
      <c r="E7" s="3"/>
      <c r="G7" s="144"/>
      <c r="H7" s="144"/>
      <c r="I7" s="144"/>
      <c r="J7" s="180"/>
      <c r="K7" s="144"/>
      <c r="L7" s="144"/>
      <c r="M7" s="144"/>
      <c r="N7" s="144"/>
      <c r="O7" s="144"/>
    </row>
    <row r="8" spans="1:15">
      <c r="A8" s="69"/>
      <c r="B8" s="110"/>
      <c r="C8" s="4"/>
      <c r="D8" s="5"/>
      <c r="E8" s="3"/>
      <c r="G8" s="392"/>
      <c r="H8" s="392"/>
      <c r="I8" s="392"/>
      <c r="J8" s="392"/>
      <c r="K8" s="392"/>
      <c r="L8" s="392"/>
      <c r="M8" s="392"/>
      <c r="N8" s="392"/>
      <c r="O8" s="392"/>
    </row>
    <row r="9" spans="1:15" ht="18">
      <c r="A9" s="107" t="s">
        <v>78</v>
      </c>
      <c r="B9" s="397" t="s">
        <v>416</v>
      </c>
      <c r="C9" s="398"/>
      <c r="D9" s="398"/>
      <c r="E9" s="398"/>
      <c r="F9" s="398"/>
      <c r="G9" s="398"/>
      <c r="H9" s="398"/>
      <c r="I9" s="398"/>
      <c r="J9" s="398"/>
      <c r="K9" s="398"/>
      <c r="L9" s="398"/>
      <c r="M9" s="398"/>
      <c r="N9" s="398"/>
      <c r="O9" s="398"/>
    </row>
    <row r="10" spans="1:15" ht="10.5" customHeight="1">
      <c r="A10" s="107"/>
      <c r="B10" s="111"/>
      <c r="C10" s="107"/>
      <c r="D10" s="107"/>
      <c r="E10" s="107"/>
      <c r="F10" s="290"/>
      <c r="G10" s="107"/>
      <c r="H10" s="107"/>
      <c r="I10" s="107"/>
      <c r="J10" s="181"/>
      <c r="K10" s="107"/>
      <c r="L10" s="107"/>
      <c r="M10" s="107"/>
      <c r="N10" s="107"/>
      <c r="O10" s="107"/>
    </row>
    <row r="11" spans="1:15" ht="10.5" customHeight="1">
      <c r="A11" s="107"/>
      <c r="B11" s="111"/>
      <c r="C11" s="107"/>
      <c r="D11" s="107"/>
      <c r="E11" s="107"/>
      <c r="F11" s="290"/>
      <c r="G11" s="107"/>
      <c r="H11" s="107"/>
      <c r="I11" s="107"/>
      <c r="J11" s="181"/>
      <c r="K11" s="107"/>
      <c r="L11" s="107"/>
      <c r="M11" s="107"/>
      <c r="N11" s="107"/>
      <c r="O11" s="107"/>
    </row>
    <row r="12" spans="1:15">
      <c r="A12" s="105"/>
      <c r="B12" s="112"/>
      <c r="C12" s="105"/>
      <c r="D12" s="105"/>
      <c r="E12" s="105"/>
      <c r="F12" s="105"/>
      <c r="G12" s="105"/>
      <c r="H12" s="105"/>
      <c r="I12" s="105"/>
      <c r="J12" s="182"/>
      <c r="K12" s="105"/>
      <c r="L12" s="105"/>
      <c r="M12" s="105"/>
      <c r="N12" s="105"/>
      <c r="O12" s="105"/>
    </row>
    <row r="13" spans="1:15" ht="13.5" thickBot="1">
      <c r="A13" s="69"/>
      <c r="B13" s="109"/>
      <c r="C13" s="4"/>
      <c r="D13" s="5"/>
      <c r="E13" s="3"/>
      <c r="F13" s="5"/>
      <c r="G13" s="2"/>
      <c r="H13" s="2"/>
      <c r="I13" s="2"/>
      <c r="J13" s="178"/>
      <c r="K13" s="3" t="s">
        <v>412</v>
      </c>
      <c r="L13" s="8"/>
      <c r="M13" s="8"/>
      <c r="N13" s="8"/>
      <c r="O13" s="8"/>
    </row>
    <row r="14" spans="1:15" ht="45" customHeight="1">
      <c r="A14" s="399" t="s">
        <v>104</v>
      </c>
      <c r="B14" s="399" t="s">
        <v>105</v>
      </c>
      <c r="C14" s="399" t="s">
        <v>25</v>
      </c>
      <c r="D14" s="399" t="s">
        <v>106</v>
      </c>
      <c r="E14" s="399" t="s">
        <v>7</v>
      </c>
      <c r="F14" s="394" t="s">
        <v>107</v>
      </c>
      <c r="G14" s="395"/>
      <c r="H14" s="394" t="s">
        <v>108</v>
      </c>
      <c r="I14" s="395"/>
      <c r="J14" s="403" t="s">
        <v>99</v>
      </c>
      <c r="K14" s="403" t="s">
        <v>100</v>
      </c>
      <c r="L14" s="403" t="s">
        <v>103</v>
      </c>
      <c r="M14" s="403" t="s">
        <v>112</v>
      </c>
      <c r="N14" s="403" t="s">
        <v>101</v>
      </c>
      <c r="O14" s="401" t="s">
        <v>102</v>
      </c>
    </row>
    <row r="15" spans="1:15" ht="13.5" thickBot="1">
      <c r="A15" s="400"/>
      <c r="B15" s="400"/>
      <c r="C15" s="400"/>
      <c r="D15" s="400"/>
      <c r="E15" s="400"/>
      <c r="F15" s="80" t="s">
        <v>109</v>
      </c>
      <c r="G15" s="80" t="s">
        <v>110</v>
      </c>
      <c r="H15" s="80" t="s">
        <v>109</v>
      </c>
      <c r="I15" s="80" t="s">
        <v>110</v>
      </c>
      <c r="J15" s="404"/>
      <c r="K15" s="404"/>
      <c r="L15" s="404"/>
      <c r="M15" s="404"/>
      <c r="N15" s="404"/>
      <c r="O15" s="402"/>
    </row>
    <row r="16" spans="1:15" ht="13.5" thickBot="1">
      <c r="A16" s="362" t="s">
        <v>59</v>
      </c>
      <c r="B16" s="363"/>
      <c r="C16" s="364"/>
      <c r="D16" s="364"/>
      <c r="E16" s="364"/>
      <c r="F16" s="364"/>
      <c r="G16" s="364"/>
      <c r="H16" s="364"/>
      <c r="I16" s="364"/>
      <c r="J16" s="365"/>
      <c r="K16" s="364"/>
      <c r="L16" s="364"/>
      <c r="M16" s="364"/>
      <c r="N16" s="364"/>
      <c r="O16" s="366"/>
    </row>
    <row r="17" spans="1:15" ht="12.75" customHeight="1">
      <c r="A17" s="70">
        <v>1</v>
      </c>
      <c r="B17" s="361" t="s">
        <v>88</v>
      </c>
      <c r="C17" s="18" t="s">
        <v>21</v>
      </c>
      <c r="D17" s="20"/>
      <c r="E17" s="163" t="s">
        <v>115</v>
      </c>
      <c r="F17" s="170">
        <f t="shared" ref="F17:F46" si="0">H17/1.19</f>
        <v>73.529411764705884</v>
      </c>
      <c r="G17" s="168">
        <f>F17/4.8</f>
        <v>15.318627450980394</v>
      </c>
      <c r="H17" s="168">
        <v>87.5</v>
      </c>
      <c r="I17" s="170">
        <f t="shared" ref="I17:I25" si="1">G17*1.19</f>
        <v>18.229166666666668</v>
      </c>
      <c r="J17" s="183" t="s">
        <v>111</v>
      </c>
      <c r="K17" s="11" t="s">
        <v>131</v>
      </c>
      <c r="L17" s="202" t="s">
        <v>422</v>
      </c>
      <c r="M17" s="341" t="s">
        <v>421</v>
      </c>
      <c r="N17" s="341" t="s">
        <v>421</v>
      </c>
      <c r="O17" s="204" t="s">
        <v>174</v>
      </c>
    </row>
    <row r="18" spans="1:15" ht="12.75" customHeight="1">
      <c r="A18" s="71">
        <v>2</v>
      </c>
      <c r="B18" s="114" t="s">
        <v>246</v>
      </c>
      <c r="C18" s="14" t="s">
        <v>21</v>
      </c>
      <c r="D18" s="13"/>
      <c r="E18" s="234" t="s">
        <v>247</v>
      </c>
      <c r="F18" s="170">
        <f t="shared" si="0"/>
        <v>1680.6722689075632</v>
      </c>
      <c r="G18" s="168">
        <f t="shared" ref="G18:G46" si="2">F18/4.8</f>
        <v>350.140056022409</v>
      </c>
      <c r="H18" s="168">
        <v>2000</v>
      </c>
      <c r="I18" s="170">
        <f t="shared" si="1"/>
        <v>416.66666666666669</v>
      </c>
      <c r="J18" s="183" t="s">
        <v>111</v>
      </c>
      <c r="K18" s="11" t="s">
        <v>131</v>
      </c>
      <c r="L18" s="202" t="s">
        <v>422</v>
      </c>
      <c r="M18" s="341" t="s">
        <v>421</v>
      </c>
      <c r="N18" s="341" t="s">
        <v>421</v>
      </c>
      <c r="O18" s="204" t="s">
        <v>174</v>
      </c>
    </row>
    <row r="19" spans="1:15" ht="12.75" customHeight="1">
      <c r="A19" s="71">
        <v>3</v>
      </c>
      <c r="B19" s="114" t="s">
        <v>253</v>
      </c>
      <c r="C19" s="14" t="s">
        <v>21</v>
      </c>
      <c r="D19" s="13"/>
      <c r="E19" s="234" t="s">
        <v>248</v>
      </c>
      <c r="F19" s="170">
        <f t="shared" si="0"/>
        <v>474.36974789915968</v>
      </c>
      <c r="G19" s="168">
        <f t="shared" si="2"/>
        <v>98.827030812324935</v>
      </c>
      <c r="H19" s="168">
        <v>564.5</v>
      </c>
      <c r="I19" s="170">
        <f t="shared" si="1"/>
        <v>117.60416666666667</v>
      </c>
      <c r="J19" s="183" t="s">
        <v>111</v>
      </c>
      <c r="K19" s="11" t="s">
        <v>131</v>
      </c>
      <c r="L19" s="202" t="s">
        <v>422</v>
      </c>
      <c r="M19" s="341" t="s">
        <v>421</v>
      </c>
      <c r="N19" s="341" t="s">
        <v>421</v>
      </c>
      <c r="O19" s="204" t="s">
        <v>174</v>
      </c>
    </row>
    <row r="20" spans="1:15" ht="12.75" customHeight="1">
      <c r="A20" s="71">
        <v>4</v>
      </c>
      <c r="B20" s="114" t="s">
        <v>249</v>
      </c>
      <c r="C20" s="14" t="s">
        <v>21</v>
      </c>
      <c r="D20" s="13"/>
      <c r="E20" s="234" t="s">
        <v>251</v>
      </c>
      <c r="F20" s="170">
        <f t="shared" si="0"/>
        <v>1067.2268907563025</v>
      </c>
      <c r="G20" s="168">
        <f t="shared" si="2"/>
        <v>222.33893557422971</v>
      </c>
      <c r="H20" s="168">
        <v>1270</v>
      </c>
      <c r="I20" s="170">
        <f t="shared" si="1"/>
        <v>264.58333333333331</v>
      </c>
      <c r="J20" s="183" t="s">
        <v>111</v>
      </c>
      <c r="K20" s="11" t="s">
        <v>131</v>
      </c>
      <c r="L20" s="202" t="s">
        <v>422</v>
      </c>
      <c r="M20" s="341" t="s">
        <v>421</v>
      </c>
      <c r="N20" s="341" t="s">
        <v>421</v>
      </c>
      <c r="O20" s="204" t="s">
        <v>174</v>
      </c>
    </row>
    <row r="21" spans="1:15" ht="12.75" customHeight="1">
      <c r="A21" s="71">
        <v>5</v>
      </c>
      <c r="B21" s="114" t="s">
        <v>250</v>
      </c>
      <c r="C21" s="14" t="s">
        <v>21</v>
      </c>
      <c r="D21" s="13"/>
      <c r="E21" s="234" t="s">
        <v>252</v>
      </c>
      <c r="F21" s="170">
        <f t="shared" si="0"/>
        <v>2685.798319327731</v>
      </c>
      <c r="G21" s="168">
        <f t="shared" si="2"/>
        <v>559.54131652661067</v>
      </c>
      <c r="H21" s="168">
        <v>3196.1</v>
      </c>
      <c r="I21" s="170">
        <f t="shared" si="1"/>
        <v>665.85416666666663</v>
      </c>
      <c r="J21" s="183" t="s">
        <v>111</v>
      </c>
      <c r="K21" s="11" t="s">
        <v>131</v>
      </c>
      <c r="L21" s="202" t="s">
        <v>422</v>
      </c>
      <c r="M21" s="341" t="s">
        <v>421</v>
      </c>
      <c r="N21" s="341" t="s">
        <v>421</v>
      </c>
      <c r="O21" s="204" t="s">
        <v>174</v>
      </c>
    </row>
    <row r="22" spans="1:15" ht="12.75" customHeight="1">
      <c r="A22" s="71">
        <v>6</v>
      </c>
      <c r="B22" s="113" t="s">
        <v>89</v>
      </c>
      <c r="C22" s="14" t="s">
        <v>21</v>
      </c>
      <c r="D22" s="13"/>
      <c r="E22" s="235" t="s">
        <v>116</v>
      </c>
      <c r="F22" s="170">
        <f t="shared" si="0"/>
        <v>12923.529411764706</v>
      </c>
      <c r="G22" s="168">
        <f t="shared" si="2"/>
        <v>2692.4019607843138</v>
      </c>
      <c r="H22" s="168">
        <v>15379</v>
      </c>
      <c r="I22" s="170">
        <f t="shared" si="1"/>
        <v>3203.9583333333335</v>
      </c>
      <c r="J22" s="183" t="s">
        <v>111</v>
      </c>
      <c r="K22" s="11" t="s">
        <v>131</v>
      </c>
      <c r="L22" s="202" t="s">
        <v>422</v>
      </c>
      <c r="M22" s="341" t="s">
        <v>421</v>
      </c>
      <c r="N22" s="341" t="s">
        <v>421</v>
      </c>
      <c r="O22" s="204" t="s">
        <v>174</v>
      </c>
    </row>
    <row r="23" spans="1:15" ht="12.75" customHeight="1">
      <c r="A23" s="71">
        <v>7</v>
      </c>
      <c r="B23" s="114" t="s">
        <v>90</v>
      </c>
      <c r="C23" s="26" t="s">
        <v>21</v>
      </c>
      <c r="D23" s="21"/>
      <c r="E23" s="234" t="s">
        <v>133</v>
      </c>
      <c r="F23" s="170">
        <f t="shared" si="0"/>
        <v>914.75630252100837</v>
      </c>
      <c r="G23" s="168">
        <f t="shared" si="2"/>
        <v>190.57422969187675</v>
      </c>
      <c r="H23" s="168">
        <v>1088.56</v>
      </c>
      <c r="I23" s="170">
        <f t="shared" si="1"/>
        <v>226.78333333333333</v>
      </c>
      <c r="J23" s="183" t="s">
        <v>111</v>
      </c>
      <c r="K23" s="11" t="s">
        <v>131</v>
      </c>
      <c r="L23" s="202" t="s">
        <v>422</v>
      </c>
      <c r="M23" s="341" t="s">
        <v>421</v>
      </c>
      <c r="N23" s="341" t="s">
        <v>421</v>
      </c>
      <c r="O23" s="204" t="s">
        <v>174</v>
      </c>
    </row>
    <row r="24" spans="1:15" ht="12.75" customHeight="1">
      <c r="A24" s="71">
        <v>8</v>
      </c>
      <c r="B24" s="114" t="s">
        <v>304</v>
      </c>
      <c r="C24" s="26" t="s">
        <v>21</v>
      </c>
      <c r="D24" s="21"/>
      <c r="E24" s="234" t="s">
        <v>248</v>
      </c>
      <c r="F24" s="170">
        <f t="shared" si="0"/>
        <v>621.84873949579833</v>
      </c>
      <c r="G24" s="168">
        <f t="shared" si="2"/>
        <v>129.55182072829132</v>
      </c>
      <c r="H24" s="291">
        <v>740</v>
      </c>
      <c r="I24" s="170">
        <f t="shared" si="1"/>
        <v>154.16666666666666</v>
      </c>
      <c r="J24" s="183" t="s">
        <v>111</v>
      </c>
      <c r="K24" s="36" t="s">
        <v>131</v>
      </c>
      <c r="L24" s="202" t="s">
        <v>422</v>
      </c>
      <c r="M24" s="341" t="s">
        <v>421</v>
      </c>
      <c r="N24" s="341" t="s">
        <v>421</v>
      </c>
      <c r="O24" s="251" t="s">
        <v>174</v>
      </c>
    </row>
    <row r="25" spans="1:15" ht="12.75" customHeight="1">
      <c r="A25" s="71">
        <v>9</v>
      </c>
      <c r="B25" s="114" t="s">
        <v>305</v>
      </c>
      <c r="C25" s="26" t="s">
        <v>21</v>
      </c>
      <c r="D25" s="21"/>
      <c r="E25" s="234" t="s">
        <v>309</v>
      </c>
      <c r="F25" s="170">
        <f t="shared" si="0"/>
        <v>0</v>
      </c>
      <c r="G25" s="168">
        <f t="shared" si="2"/>
        <v>0</v>
      </c>
      <c r="H25" s="291"/>
      <c r="I25" s="170">
        <f t="shared" si="1"/>
        <v>0</v>
      </c>
      <c r="J25" s="183" t="s">
        <v>111</v>
      </c>
      <c r="K25" s="36" t="s">
        <v>131</v>
      </c>
      <c r="L25" s="202" t="s">
        <v>422</v>
      </c>
      <c r="M25" s="341" t="s">
        <v>421</v>
      </c>
      <c r="N25" s="341" t="s">
        <v>421</v>
      </c>
      <c r="O25" s="251" t="s">
        <v>174</v>
      </c>
    </row>
    <row r="26" spans="1:15" ht="12.75" customHeight="1">
      <c r="A26" s="71">
        <v>10</v>
      </c>
      <c r="B26" s="114" t="s">
        <v>306</v>
      </c>
      <c r="C26" s="26" t="s">
        <v>21</v>
      </c>
      <c r="D26" s="21"/>
      <c r="E26" s="234" t="s">
        <v>310</v>
      </c>
      <c r="F26" s="170">
        <f t="shared" si="0"/>
        <v>0</v>
      </c>
      <c r="G26" s="168">
        <f t="shared" si="2"/>
        <v>0</v>
      </c>
      <c r="H26" s="291"/>
      <c r="I26" s="170">
        <f>G26*1.19</f>
        <v>0</v>
      </c>
      <c r="J26" s="183" t="s">
        <v>111</v>
      </c>
      <c r="K26" s="36" t="s">
        <v>131</v>
      </c>
      <c r="L26" s="202" t="s">
        <v>422</v>
      </c>
      <c r="M26" s="341" t="s">
        <v>421</v>
      </c>
      <c r="N26" s="341" t="s">
        <v>421</v>
      </c>
      <c r="O26" s="251" t="s">
        <v>174</v>
      </c>
    </row>
    <row r="27" spans="1:15" ht="12.75" customHeight="1">
      <c r="A27" s="71">
        <v>11</v>
      </c>
      <c r="B27" s="114" t="s">
        <v>307</v>
      </c>
      <c r="C27" s="26" t="s">
        <v>21</v>
      </c>
      <c r="D27" s="21"/>
      <c r="E27" s="234" t="s">
        <v>311</v>
      </c>
      <c r="F27" s="295">
        <f t="shared" si="0"/>
        <v>0</v>
      </c>
      <c r="G27" s="168">
        <f t="shared" si="2"/>
        <v>0</v>
      </c>
      <c r="H27" s="291"/>
      <c r="I27" s="170">
        <f t="shared" ref="I27:I46" si="3">G27*1.19</f>
        <v>0</v>
      </c>
      <c r="J27" s="183" t="s">
        <v>111</v>
      </c>
      <c r="K27" s="36" t="s">
        <v>131</v>
      </c>
      <c r="L27" s="202" t="s">
        <v>422</v>
      </c>
      <c r="M27" s="341" t="s">
        <v>421</v>
      </c>
      <c r="N27" s="341" t="s">
        <v>421</v>
      </c>
      <c r="O27" s="251" t="s">
        <v>174</v>
      </c>
    </row>
    <row r="28" spans="1:15" ht="12.75" customHeight="1">
      <c r="A28" s="71">
        <v>12</v>
      </c>
      <c r="B28" s="114" t="s">
        <v>308</v>
      </c>
      <c r="C28" s="26" t="s">
        <v>21</v>
      </c>
      <c r="D28" s="21"/>
      <c r="E28" s="234" t="s">
        <v>314</v>
      </c>
      <c r="F28" s="170">
        <f t="shared" si="0"/>
        <v>29.411764705882355</v>
      </c>
      <c r="G28" s="168">
        <f t="shared" si="2"/>
        <v>6.1274509803921573</v>
      </c>
      <c r="H28" s="291">
        <v>35</v>
      </c>
      <c r="I28" s="170">
        <f t="shared" si="3"/>
        <v>7.291666666666667</v>
      </c>
      <c r="J28" s="183" t="s">
        <v>111</v>
      </c>
      <c r="K28" s="36" t="s">
        <v>131</v>
      </c>
      <c r="L28" s="202" t="s">
        <v>422</v>
      </c>
      <c r="M28" s="341" t="s">
        <v>421</v>
      </c>
      <c r="N28" s="341" t="s">
        <v>421</v>
      </c>
      <c r="O28" s="251" t="s">
        <v>174</v>
      </c>
    </row>
    <row r="29" spans="1:15" ht="12.75" customHeight="1">
      <c r="A29" s="71">
        <v>13</v>
      </c>
      <c r="B29" s="114" t="s">
        <v>312</v>
      </c>
      <c r="C29" s="26" t="s">
        <v>21</v>
      </c>
      <c r="D29" s="21"/>
      <c r="E29" s="234" t="s">
        <v>313</v>
      </c>
      <c r="F29" s="170">
        <f t="shared" si="0"/>
        <v>0</v>
      </c>
      <c r="G29" s="168">
        <f t="shared" si="2"/>
        <v>0</v>
      </c>
      <c r="H29" s="291"/>
      <c r="I29" s="170">
        <f t="shared" si="3"/>
        <v>0</v>
      </c>
      <c r="J29" s="183" t="s">
        <v>111</v>
      </c>
      <c r="K29" s="36" t="s">
        <v>131</v>
      </c>
      <c r="L29" s="202" t="s">
        <v>422</v>
      </c>
      <c r="M29" s="341" t="s">
        <v>421</v>
      </c>
      <c r="N29" s="341" t="s">
        <v>421</v>
      </c>
      <c r="O29" s="251" t="s">
        <v>174</v>
      </c>
    </row>
    <row r="30" spans="1:15" ht="12.75" customHeight="1">
      <c r="A30" s="71">
        <v>14</v>
      </c>
      <c r="B30" s="114" t="s">
        <v>315</v>
      </c>
      <c r="C30" s="26" t="s">
        <v>21</v>
      </c>
      <c r="D30" s="21"/>
      <c r="E30" s="234" t="s">
        <v>252</v>
      </c>
      <c r="F30" s="170">
        <f t="shared" si="0"/>
        <v>1784.453781512605</v>
      </c>
      <c r="G30" s="168">
        <f t="shared" si="2"/>
        <v>371.76120448179273</v>
      </c>
      <c r="H30" s="291">
        <v>2123.5</v>
      </c>
      <c r="I30" s="170">
        <f t="shared" si="3"/>
        <v>442.39583333333331</v>
      </c>
      <c r="J30" s="183" t="s">
        <v>111</v>
      </c>
      <c r="K30" s="36" t="s">
        <v>131</v>
      </c>
      <c r="L30" s="202" t="s">
        <v>422</v>
      </c>
      <c r="M30" s="341" t="s">
        <v>421</v>
      </c>
      <c r="N30" s="341" t="s">
        <v>421</v>
      </c>
      <c r="O30" s="251" t="s">
        <v>174</v>
      </c>
    </row>
    <row r="31" spans="1:15" ht="12.75" customHeight="1">
      <c r="A31" s="71">
        <v>15</v>
      </c>
      <c r="B31" s="114" t="s">
        <v>354</v>
      </c>
      <c r="C31" s="26" t="s">
        <v>21</v>
      </c>
      <c r="D31" s="21"/>
      <c r="E31" s="234" t="s">
        <v>367</v>
      </c>
      <c r="F31" s="170">
        <f t="shared" si="0"/>
        <v>28.571428571428573</v>
      </c>
      <c r="G31" s="168">
        <f t="shared" si="2"/>
        <v>5.9523809523809526</v>
      </c>
      <c r="H31" s="291">
        <v>34</v>
      </c>
      <c r="I31" s="170">
        <f t="shared" si="3"/>
        <v>7.083333333333333</v>
      </c>
      <c r="J31" s="183" t="s">
        <v>111</v>
      </c>
      <c r="K31" s="36" t="s">
        <v>131</v>
      </c>
      <c r="L31" s="202" t="s">
        <v>422</v>
      </c>
      <c r="M31" s="341" t="s">
        <v>421</v>
      </c>
      <c r="N31" s="341" t="s">
        <v>421</v>
      </c>
      <c r="O31" s="251" t="s">
        <v>174</v>
      </c>
    </row>
    <row r="32" spans="1:15" ht="12.75" customHeight="1">
      <c r="A32" s="71">
        <v>16</v>
      </c>
      <c r="B32" s="114" t="s">
        <v>355</v>
      </c>
      <c r="C32" s="26" t="s">
        <v>21</v>
      </c>
      <c r="D32" s="21"/>
      <c r="E32" s="234" t="s">
        <v>366</v>
      </c>
      <c r="F32" s="170">
        <f t="shared" si="0"/>
        <v>283.19327731092437</v>
      </c>
      <c r="G32" s="168">
        <f t="shared" si="2"/>
        <v>58.998599439775916</v>
      </c>
      <c r="H32" s="291">
        <v>337</v>
      </c>
      <c r="I32" s="170">
        <f t="shared" si="3"/>
        <v>70.208333333333343</v>
      </c>
      <c r="J32" s="183" t="s">
        <v>111</v>
      </c>
      <c r="K32" s="36" t="s">
        <v>131</v>
      </c>
      <c r="L32" s="202" t="s">
        <v>422</v>
      </c>
      <c r="M32" s="341" t="s">
        <v>421</v>
      </c>
      <c r="N32" s="341" t="s">
        <v>421</v>
      </c>
      <c r="O32" s="251" t="s">
        <v>174</v>
      </c>
    </row>
    <row r="33" spans="1:15" ht="12.75" customHeight="1">
      <c r="A33" s="71">
        <v>17</v>
      </c>
      <c r="B33" s="114" t="s">
        <v>356</v>
      </c>
      <c r="C33" s="26" t="s">
        <v>21</v>
      </c>
      <c r="D33" s="21"/>
      <c r="E33" s="234" t="s">
        <v>365</v>
      </c>
      <c r="F33" s="170">
        <f t="shared" si="0"/>
        <v>219.32773109243698</v>
      </c>
      <c r="G33" s="168">
        <f t="shared" si="2"/>
        <v>45.693277310924373</v>
      </c>
      <c r="H33" s="291">
        <v>261</v>
      </c>
      <c r="I33" s="170">
        <f t="shared" si="3"/>
        <v>54.375</v>
      </c>
      <c r="J33" s="183" t="s">
        <v>111</v>
      </c>
      <c r="K33" s="36" t="s">
        <v>131</v>
      </c>
      <c r="L33" s="202" t="s">
        <v>422</v>
      </c>
      <c r="M33" s="341" t="s">
        <v>421</v>
      </c>
      <c r="N33" s="341" t="s">
        <v>421</v>
      </c>
      <c r="O33" s="251" t="s">
        <v>174</v>
      </c>
    </row>
    <row r="34" spans="1:15" ht="12.75" customHeight="1">
      <c r="A34" s="71">
        <v>18</v>
      </c>
      <c r="B34" s="114" t="s">
        <v>357</v>
      </c>
      <c r="C34" s="26" t="s">
        <v>21</v>
      </c>
      <c r="D34" s="21"/>
      <c r="E34" s="234" t="s">
        <v>364</v>
      </c>
      <c r="F34" s="170">
        <f t="shared" si="0"/>
        <v>291.1764705882353</v>
      </c>
      <c r="G34" s="168">
        <f>F34/4.8</f>
        <v>60.661764705882355</v>
      </c>
      <c r="H34" s="291">
        <v>346.5</v>
      </c>
      <c r="I34" s="170">
        <f t="shared" si="3"/>
        <v>72.1875</v>
      </c>
      <c r="J34" s="183" t="s">
        <v>111</v>
      </c>
      <c r="K34" s="36" t="s">
        <v>131</v>
      </c>
      <c r="L34" s="202" t="s">
        <v>422</v>
      </c>
      <c r="M34" s="341" t="s">
        <v>421</v>
      </c>
      <c r="N34" s="341" t="s">
        <v>421</v>
      </c>
      <c r="O34" s="251" t="s">
        <v>174</v>
      </c>
    </row>
    <row r="35" spans="1:15" ht="12.75" customHeight="1">
      <c r="A35" s="71">
        <v>19</v>
      </c>
      <c r="B35" s="114" t="s">
        <v>358</v>
      </c>
      <c r="C35" s="26" t="s">
        <v>21</v>
      </c>
      <c r="D35" s="21"/>
      <c r="E35" s="234" t="s">
        <v>363</v>
      </c>
      <c r="F35" s="170">
        <f t="shared" si="0"/>
        <v>159.66386554621849</v>
      </c>
      <c r="G35" s="168">
        <f t="shared" si="2"/>
        <v>33.263305322128851</v>
      </c>
      <c r="H35" s="291">
        <v>190</v>
      </c>
      <c r="I35" s="170">
        <f t="shared" si="3"/>
        <v>39.583333333333329</v>
      </c>
      <c r="J35" s="183" t="s">
        <v>111</v>
      </c>
      <c r="K35" s="36" t="s">
        <v>131</v>
      </c>
      <c r="L35" s="202" t="s">
        <v>422</v>
      </c>
      <c r="M35" s="341" t="s">
        <v>421</v>
      </c>
      <c r="N35" s="341" t="s">
        <v>421</v>
      </c>
      <c r="O35" s="251" t="s">
        <v>174</v>
      </c>
    </row>
    <row r="36" spans="1:15" ht="12.75" customHeight="1">
      <c r="A36" s="71">
        <v>20</v>
      </c>
      <c r="B36" s="114" t="s">
        <v>359</v>
      </c>
      <c r="C36" s="26" t="s">
        <v>21</v>
      </c>
      <c r="D36" s="21"/>
      <c r="E36" s="234" t="s">
        <v>362</v>
      </c>
      <c r="F36" s="170">
        <f t="shared" si="0"/>
        <v>0</v>
      </c>
      <c r="G36" s="168">
        <f t="shared" si="2"/>
        <v>0</v>
      </c>
      <c r="H36" s="291">
        <v>0</v>
      </c>
      <c r="I36" s="170">
        <f t="shared" si="3"/>
        <v>0</v>
      </c>
      <c r="J36" s="183" t="s">
        <v>111</v>
      </c>
      <c r="K36" s="36" t="s">
        <v>131</v>
      </c>
      <c r="L36" s="202" t="s">
        <v>422</v>
      </c>
      <c r="M36" s="341" t="s">
        <v>421</v>
      </c>
      <c r="N36" s="341" t="s">
        <v>421</v>
      </c>
      <c r="O36" s="251" t="s">
        <v>174</v>
      </c>
    </row>
    <row r="37" spans="1:15" ht="12.75" customHeight="1">
      <c r="A37" s="71">
        <v>21</v>
      </c>
      <c r="B37" s="114" t="s">
        <v>360</v>
      </c>
      <c r="C37" s="26" t="s">
        <v>21</v>
      </c>
      <c r="D37" s="21"/>
      <c r="E37" s="234" t="s">
        <v>361</v>
      </c>
      <c r="F37" s="170">
        <f t="shared" si="0"/>
        <v>436.97478991596643</v>
      </c>
      <c r="G37" s="168">
        <f t="shared" si="2"/>
        <v>91.036414565826348</v>
      </c>
      <c r="H37" s="291">
        <v>520</v>
      </c>
      <c r="I37" s="170">
        <f t="shared" si="3"/>
        <v>108.33333333333334</v>
      </c>
      <c r="J37" s="183" t="s">
        <v>111</v>
      </c>
      <c r="K37" s="36" t="s">
        <v>131</v>
      </c>
      <c r="L37" s="202" t="s">
        <v>422</v>
      </c>
      <c r="M37" s="341" t="s">
        <v>421</v>
      </c>
      <c r="N37" s="341" t="s">
        <v>421</v>
      </c>
      <c r="O37" s="251" t="s">
        <v>174</v>
      </c>
    </row>
    <row r="38" spans="1:15" ht="12.75" customHeight="1">
      <c r="A38" s="71">
        <v>22</v>
      </c>
      <c r="B38" s="114" t="s">
        <v>368</v>
      </c>
      <c r="C38" s="26" t="s">
        <v>21</v>
      </c>
      <c r="D38" s="21"/>
      <c r="E38" s="234" t="s">
        <v>374</v>
      </c>
      <c r="F38" s="170">
        <f t="shared" si="0"/>
        <v>151.26050420168067</v>
      </c>
      <c r="G38" s="168">
        <f t="shared" si="2"/>
        <v>31.512605042016808</v>
      </c>
      <c r="H38" s="291">
        <v>180</v>
      </c>
      <c r="I38" s="170">
        <f t="shared" si="3"/>
        <v>37.5</v>
      </c>
      <c r="J38" s="183" t="s">
        <v>111</v>
      </c>
      <c r="K38" s="36" t="s">
        <v>131</v>
      </c>
      <c r="L38" s="202" t="s">
        <v>422</v>
      </c>
      <c r="M38" s="341" t="s">
        <v>421</v>
      </c>
      <c r="N38" s="341" t="s">
        <v>421</v>
      </c>
      <c r="O38" s="251" t="s">
        <v>174</v>
      </c>
    </row>
    <row r="39" spans="1:15" ht="12.75" customHeight="1">
      <c r="A39" s="71">
        <v>23</v>
      </c>
      <c r="B39" s="114" t="s">
        <v>369</v>
      </c>
      <c r="C39" s="26" t="s">
        <v>21</v>
      </c>
      <c r="D39" s="21"/>
      <c r="E39" s="234" t="s">
        <v>375</v>
      </c>
      <c r="F39" s="170">
        <f t="shared" si="0"/>
        <v>0</v>
      </c>
      <c r="G39" s="168">
        <f t="shared" si="2"/>
        <v>0</v>
      </c>
      <c r="H39" s="291">
        <v>0</v>
      </c>
      <c r="I39" s="170">
        <f t="shared" si="3"/>
        <v>0</v>
      </c>
      <c r="J39" s="183" t="s">
        <v>111</v>
      </c>
      <c r="K39" s="36" t="s">
        <v>131</v>
      </c>
      <c r="L39" s="202" t="s">
        <v>422</v>
      </c>
      <c r="M39" s="341" t="s">
        <v>421</v>
      </c>
      <c r="N39" s="341" t="s">
        <v>421</v>
      </c>
      <c r="O39" s="251" t="s">
        <v>174</v>
      </c>
    </row>
    <row r="40" spans="1:15" ht="12.75" customHeight="1">
      <c r="A40" s="71">
        <v>24</v>
      </c>
      <c r="B40" s="114" t="s">
        <v>370</v>
      </c>
      <c r="C40" s="26" t="s">
        <v>21</v>
      </c>
      <c r="D40" s="21"/>
      <c r="E40" s="234" t="s">
        <v>376</v>
      </c>
      <c r="F40" s="170">
        <f t="shared" si="0"/>
        <v>3233.1932773109247</v>
      </c>
      <c r="G40" s="168">
        <f t="shared" si="2"/>
        <v>673.58193277310932</v>
      </c>
      <c r="H40" s="291">
        <v>3847.5</v>
      </c>
      <c r="I40" s="170">
        <f t="shared" si="3"/>
        <v>801.5625</v>
      </c>
      <c r="J40" s="183" t="s">
        <v>111</v>
      </c>
      <c r="K40" s="36" t="s">
        <v>131</v>
      </c>
      <c r="L40" s="202" t="s">
        <v>422</v>
      </c>
      <c r="M40" s="341" t="s">
        <v>421</v>
      </c>
      <c r="N40" s="341" t="s">
        <v>421</v>
      </c>
      <c r="O40" s="251" t="s">
        <v>174</v>
      </c>
    </row>
    <row r="41" spans="1:15" ht="12.75" customHeight="1">
      <c r="A41" s="71">
        <v>25</v>
      </c>
      <c r="B41" s="114" t="s">
        <v>371</v>
      </c>
      <c r="C41" s="26" t="s">
        <v>21</v>
      </c>
      <c r="D41" s="21"/>
      <c r="E41" s="234" t="s">
        <v>377</v>
      </c>
      <c r="F41" s="170">
        <f t="shared" si="0"/>
        <v>630.2521008403362</v>
      </c>
      <c r="G41" s="168">
        <f t="shared" si="2"/>
        <v>131.30252100840337</v>
      </c>
      <c r="H41" s="291">
        <v>750</v>
      </c>
      <c r="I41" s="170">
        <f t="shared" si="3"/>
        <v>156.25</v>
      </c>
      <c r="J41" s="183" t="s">
        <v>111</v>
      </c>
      <c r="K41" s="36" t="s">
        <v>131</v>
      </c>
      <c r="L41" s="202" t="s">
        <v>422</v>
      </c>
      <c r="M41" s="341" t="s">
        <v>421</v>
      </c>
      <c r="N41" s="341" t="s">
        <v>421</v>
      </c>
      <c r="O41" s="251" t="s">
        <v>174</v>
      </c>
    </row>
    <row r="42" spans="1:15" ht="12.75" customHeight="1">
      <c r="A42" s="71">
        <v>26</v>
      </c>
      <c r="B42" s="114" t="s">
        <v>372</v>
      </c>
      <c r="C42" s="26" t="s">
        <v>21</v>
      </c>
      <c r="D42" s="21"/>
      <c r="E42" s="234" t="s">
        <v>378</v>
      </c>
      <c r="F42" s="170">
        <f t="shared" si="0"/>
        <v>4.2016806722689077</v>
      </c>
      <c r="G42" s="168">
        <f t="shared" si="2"/>
        <v>0.87535014005602252</v>
      </c>
      <c r="H42" s="291">
        <v>5</v>
      </c>
      <c r="I42" s="170">
        <f t="shared" si="3"/>
        <v>1.0416666666666667</v>
      </c>
      <c r="J42" s="183" t="s">
        <v>111</v>
      </c>
      <c r="K42" s="36" t="s">
        <v>131</v>
      </c>
      <c r="L42" s="202" t="s">
        <v>422</v>
      </c>
      <c r="M42" s="341" t="s">
        <v>421</v>
      </c>
      <c r="N42" s="341" t="s">
        <v>421</v>
      </c>
      <c r="O42" s="251" t="s">
        <v>174</v>
      </c>
    </row>
    <row r="43" spans="1:15" ht="12.75" customHeight="1">
      <c r="A43" s="71">
        <v>27</v>
      </c>
      <c r="B43" s="114" t="s">
        <v>373</v>
      </c>
      <c r="C43" s="26" t="s">
        <v>21</v>
      </c>
      <c r="D43" s="21"/>
      <c r="E43" s="234" t="s">
        <v>379</v>
      </c>
      <c r="F43" s="170">
        <f t="shared" si="0"/>
        <v>285.71428571428572</v>
      </c>
      <c r="G43" s="168">
        <f t="shared" si="2"/>
        <v>59.523809523809526</v>
      </c>
      <c r="H43" s="291">
        <v>340</v>
      </c>
      <c r="I43" s="170">
        <f t="shared" si="3"/>
        <v>70.833333333333329</v>
      </c>
      <c r="J43" s="183" t="s">
        <v>111</v>
      </c>
      <c r="K43" s="36" t="s">
        <v>131</v>
      </c>
      <c r="L43" s="202" t="s">
        <v>422</v>
      </c>
      <c r="M43" s="341" t="s">
        <v>421</v>
      </c>
      <c r="N43" s="341" t="s">
        <v>421</v>
      </c>
      <c r="O43" s="251" t="s">
        <v>174</v>
      </c>
    </row>
    <row r="44" spans="1:15" ht="12.75" customHeight="1">
      <c r="A44" s="71">
        <v>28</v>
      </c>
      <c r="B44" s="114" t="s">
        <v>380</v>
      </c>
      <c r="C44" s="26" t="s">
        <v>21</v>
      </c>
      <c r="D44" s="21"/>
      <c r="E44" s="344" t="s">
        <v>382</v>
      </c>
      <c r="F44" s="168">
        <f t="shared" si="0"/>
        <v>0</v>
      </c>
      <c r="G44" s="168">
        <f t="shared" si="2"/>
        <v>0</v>
      </c>
      <c r="H44" s="291">
        <v>0</v>
      </c>
      <c r="I44" s="170">
        <f t="shared" si="3"/>
        <v>0</v>
      </c>
      <c r="J44" s="183" t="s">
        <v>111</v>
      </c>
      <c r="K44" s="36" t="s">
        <v>131</v>
      </c>
      <c r="L44" s="202" t="s">
        <v>422</v>
      </c>
      <c r="M44" s="341" t="s">
        <v>421</v>
      </c>
      <c r="N44" s="341" t="s">
        <v>421</v>
      </c>
      <c r="O44" s="251" t="s">
        <v>174</v>
      </c>
    </row>
    <row r="45" spans="1:15" ht="12.75" customHeight="1">
      <c r="A45" s="71">
        <v>28</v>
      </c>
      <c r="B45" s="114" t="s">
        <v>381</v>
      </c>
      <c r="C45" s="26" t="s">
        <v>21</v>
      </c>
      <c r="D45" s="21"/>
      <c r="E45" s="344" t="s">
        <v>126</v>
      </c>
      <c r="F45" s="168">
        <f t="shared" si="0"/>
        <v>0</v>
      </c>
      <c r="G45" s="168">
        <f t="shared" si="2"/>
        <v>0</v>
      </c>
      <c r="H45" s="291">
        <v>0</v>
      </c>
      <c r="I45" s="170">
        <f t="shared" si="3"/>
        <v>0</v>
      </c>
      <c r="J45" s="183" t="s">
        <v>111</v>
      </c>
      <c r="K45" s="36" t="s">
        <v>131</v>
      </c>
      <c r="L45" s="202" t="s">
        <v>422</v>
      </c>
      <c r="M45" s="341" t="s">
        <v>421</v>
      </c>
      <c r="N45" s="341" t="s">
        <v>421</v>
      </c>
      <c r="O45" s="251" t="s">
        <v>174</v>
      </c>
    </row>
    <row r="46" spans="1:15" ht="12.75" customHeight="1">
      <c r="A46" s="71">
        <v>29</v>
      </c>
      <c r="B46" s="114" t="s">
        <v>383</v>
      </c>
      <c r="C46" s="26" t="s">
        <v>21</v>
      </c>
      <c r="D46" s="21"/>
      <c r="E46" s="344" t="s">
        <v>384</v>
      </c>
      <c r="F46" s="168">
        <f t="shared" si="0"/>
        <v>1721.4285714285716</v>
      </c>
      <c r="G46" s="168">
        <f t="shared" si="2"/>
        <v>358.63095238095241</v>
      </c>
      <c r="H46" s="291">
        <v>2048.5</v>
      </c>
      <c r="I46" s="170">
        <f t="shared" si="3"/>
        <v>426.77083333333337</v>
      </c>
      <c r="J46" s="183" t="s">
        <v>111</v>
      </c>
      <c r="K46" s="36" t="s">
        <v>131</v>
      </c>
      <c r="L46" s="202" t="s">
        <v>422</v>
      </c>
      <c r="M46" s="341" t="s">
        <v>421</v>
      </c>
      <c r="N46" s="341" t="s">
        <v>421</v>
      </c>
      <c r="O46" s="251" t="s">
        <v>174</v>
      </c>
    </row>
    <row r="47" spans="1:15" ht="12.75" customHeight="1">
      <c r="A47" s="71"/>
      <c r="B47" s="114"/>
      <c r="C47" s="26"/>
      <c r="D47" s="21"/>
      <c r="E47" s="234"/>
      <c r="F47" s="168"/>
      <c r="G47" s="170"/>
      <c r="H47" s="291"/>
      <c r="I47" s="291"/>
      <c r="J47" s="342"/>
      <c r="K47" s="343"/>
      <c r="L47" s="202"/>
      <c r="M47" s="203"/>
      <c r="N47" s="203"/>
      <c r="O47" s="309"/>
    </row>
    <row r="48" spans="1:15" ht="13.5" thickBot="1">
      <c r="A48" s="71"/>
      <c r="B48" s="113" t="s">
        <v>267</v>
      </c>
      <c r="C48" s="14"/>
      <c r="D48" s="13"/>
      <c r="E48" s="162"/>
      <c r="F48" s="168">
        <f>H48/1.19</f>
        <v>21008.403361344539</v>
      </c>
      <c r="G48" s="170"/>
      <c r="H48" s="175">
        <v>25000</v>
      </c>
      <c r="I48" s="175"/>
      <c r="J48" s="184"/>
      <c r="K48" s="29"/>
      <c r="L48" s="12"/>
      <c r="M48" s="12"/>
      <c r="N48" s="12"/>
      <c r="O48" s="205"/>
    </row>
    <row r="49" spans="1:15" ht="13.5" thickBot="1">
      <c r="A49" s="101" t="s">
        <v>53</v>
      </c>
      <c r="B49" s="116"/>
      <c r="C49" s="102"/>
      <c r="D49" s="102"/>
      <c r="E49" s="102"/>
      <c r="F49" s="102"/>
      <c r="G49" s="102"/>
      <c r="H49" s="346"/>
      <c r="I49" s="102"/>
      <c r="J49" s="185"/>
      <c r="K49" s="102"/>
      <c r="L49" s="102"/>
      <c r="M49" s="102"/>
      <c r="N49" s="102"/>
      <c r="O49" s="206"/>
    </row>
    <row r="50" spans="1:15" ht="12.75" customHeight="1">
      <c r="A50" s="70">
        <v>1</v>
      </c>
      <c r="B50" s="117" t="s">
        <v>339</v>
      </c>
      <c r="C50" s="367" t="s">
        <v>21</v>
      </c>
      <c r="D50" s="368"/>
      <c r="E50" s="369" t="s">
        <v>338</v>
      </c>
      <c r="F50" s="168">
        <f>H50/1.19</f>
        <v>0</v>
      </c>
      <c r="G50" s="168">
        <f>F50/4.8</f>
        <v>0</v>
      </c>
      <c r="H50" s="168"/>
      <c r="I50" s="168">
        <f>G50*1.19</f>
        <v>0</v>
      </c>
      <c r="J50" s="183" t="s">
        <v>111</v>
      </c>
      <c r="K50" s="11" t="s">
        <v>131</v>
      </c>
      <c r="L50" s="202" t="s">
        <v>422</v>
      </c>
      <c r="M50" s="341" t="s">
        <v>421</v>
      </c>
      <c r="N50" s="341" t="s">
        <v>421</v>
      </c>
      <c r="O50" s="204" t="s">
        <v>174</v>
      </c>
    </row>
    <row r="51" spans="1:15" ht="12.75" customHeight="1">
      <c r="A51" s="71">
        <v>2</v>
      </c>
      <c r="B51" s="108" t="s">
        <v>254</v>
      </c>
      <c r="C51" s="26" t="s">
        <v>21</v>
      </c>
      <c r="D51" s="21"/>
      <c r="E51" s="234" t="s">
        <v>255</v>
      </c>
      <c r="F51" s="170">
        <f t="shared" ref="F51:F65" si="4">H51/1.19</f>
        <v>106.40336134453783</v>
      </c>
      <c r="G51" s="168">
        <f t="shared" ref="G51:G65" si="5">F51/4.8</f>
        <v>22.167366946778714</v>
      </c>
      <c r="H51" s="170">
        <v>126.62</v>
      </c>
      <c r="I51" s="168">
        <f t="shared" ref="I51:I65" si="6">G51*1.19</f>
        <v>26.379166666666666</v>
      </c>
      <c r="J51" s="183" t="s">
        <v>111</v>
      </c>
      <c r="K51" s="11" t="s">
        <v>131</v>
      </c>
      <c r="L51" s="202" t="s">
        <v>422</v>
      </c>
      <c r="M51" s="341" t="s">
        <v>421</v>
      </c>
      <c r="N51" s="341" t="s">
        <v>421</v>
      </c>
      <c r="O51" s="204" t="s">
        <v>174</v>
      </c>
    </row>
    <row r="52" spans="1:15" ht="12.75" customHeight="1">
      <c r="A52" s="71">
        <v>3</v>
      </c>
      <c r="B52" s="108" t="s">
        <v>256</v>
      </c>
      <c r="C52" s="26" t="s">
        <v>21</v>
      </c>
      <c r="D52" s="21"/>
      <c r="E52" s="234" t="s">
        <v>257</v>
      </c>
      <c r="F52" s="170">
        <f t="shared" si="4"/>
        <v>0</v>
      </c>
      <c r="G52" s="168">
        <f t="shared" si="5"/>
        <v>0</v>
      </c>
      <c r="H52" s="170"/>
      <c r="I52" s="168">
        <f t="shared" si="6"/>
        <v>0</v>
      </c>
      <c r="J52" s="183" t="s">
        <v>111</v>
      </c>
      <c r="K52" s="11" t="s">
        <v>131</v>
      </c>
      <c r="L52" s="202" t="s">
        <v>422</v>
      </c>
      <c r="M52" s="341" t="s">
        <v>421</v>
      </c>
      <c r="N52" s="341" t="s">
        <v>421</v>
      </c>
      <c r="O52" s="204" t="s">
        <v>174</v>
      </c>
    </row>
    <row r="53" spans="1:15" ht="12.75" customHeight="1">
      <c r="A53" s="71">
        <v>4</v>
      </c>
      <c r="B53" s="108" t="s">
        <v>258</v>
      </c>
      <c r="C53" s="26" t="s">
        <v>21</v>
      </c>
      <c r="D53" s="21"/>
      <c r="E53" s="234" t="s">
        <v>257</v>
      </c>
      <c r="F53" s="170">
        <f t="shared" si="4"/>
        <v>19.69747899159664</v>
      </c>
      <c r="G53" s="168">
        <f t="shared" si="5"/>
        <v>4.1036414565826336</v>
      </c>
      <c r="H53" s="170">
        <v>23.44</v>
      </c>
      <c r="I53" s="168">
        <f t="shared" si="6"/>
        <v>4.8833333333333337</v>
      </c>
      <c r="J53" s="183" t="s">
        <v>111</v>
      </c>
      <c r="K53" s="11" t="s">
        <v>131</v>
      </c>
      <c r="L53" s="202" t="s">
        <v>422</v>
      </c>
      <c r="M53" s="341" t="s">
        <v>421</v>
      </c>
      <c r="N53" s="341" t="s">
        <v>421</v>
      </c>
      <c r="O53" s="204" t="s">
        <v>174</v>
      </c>
    </row>
    <row r="54" spans="1:15" ht="12.75" customHeight="1">
      <c r="A54" s="71">
        <v>5</v>
      </c>
      <c r="B54" s="108" t="s">
        <v>259</v>
      </c>
      <c r="C54" s="26" t="s">
        <v>21</v>
      </c>
      <c r="D54" s="21"/>
      <c r="E54" s="234" t="s">
        <v>261</v>
      </c>
      <c r="F54" s="170">
        <f t="shared" si="4"/>
        <v>0</v>
      </c>
      <c r="G54" s="168">
        <f t="shared" si="5"/>
        <v>0</v>
      </c>
      <c r="H54" s="170"/>
      <c r="I54" s="168">
        <f t="shared" si="6"/>
        <v>0</v>
      </c>
      <c r="J54" s="183" t="s">
        <v>111</v>
      </c>
      <c r="K54" s="11" t="s">
        <v>131</v>
      </c>
      <c r="L54" s="202" t="s">
        <v>422</v>
      </c>
      <c r="M54" s="341" t="s">
        <v>421</v>
      </c>
      <c r="N54" s="341" t="s">
        <v>421</v>
      </c>
      <c r="O54" s="204" t="s">
        <v>174</v>
      </c>
    </row>
    <row r="55" spans="1:15" ht="12.75" customHeight="1">
      <c r="A55" s="71">
        <v>6</v>
      </c>
      <c r="B55" s="108" t="s">
        <v>260</v>
      </c>
      <c r="C55" s="26" t="s">
        <v>21</v>
      </c>
      <c r="D55" s="21"/>
      <c r="E55" s="234" t="s">
        <v>262</v>
      </c>
      <c r="F55" s="170">
        <f t="shared" si="4"/>
        <v>183.47899159663868</v>
      </c>
      <c r="G55" s="168">
        <f t="shared" si="5"/>
        <v>38.22478991596639</v>
      </c>
      <c r="H55" s="170">
        <v>218.34</v>
      </c>
      <c r="I55" s="168">
        <f t="shared" si="6"/>
        <v>45.487500000000004</v>
      </c>
      <c r="J55" s="183" t="s">
        <v>111</v>
      </c>
      <c r="K55" s="11" t="s">
        <v>131</v>
      </c>
      <c r="L55" s="202" t="s">
        <v>422</v>
      </c>
      <c r="M55" s="341" t="s">
        <v>421</v>
      </c>
      <c r="N55" s="341" t="s">
        <v>421</v>
      </c>
      <c r="O55" s="204" t="s">
        <v>174</v>
      </c>
    </row>
    <row r="56" spans="1:15" ht="12.75" customHeight="1">
      <c r="A56" s="71">
        <v>7</v>
      </c>
      <c r="B56" s="108" t="s">
        <v>263</v>
      </c>
      <c r="C56" s="26" t="s">
        <v>21</v>
      </c>
      <c r="D56" s="21"/>
      <c r="E56" s="234" t="s">
        <v>265</v>
      </c>
      <c r="F56" s="170">
        <f t="shared" si="4"/>
        <v>0</v>
      </c>
      <c r="G56" s="168">
        <f t="shared" si="5"/>
        <v>0</v>
      </c>
      <c r="H56" s="170"/>
      <c r="I56" s="168">
        <f t="shared" si="6"/>
        <v>0</v>
      </c>
      <c r="J56" s="183" t="s">
        <v>111</v>
      </c>
      <c r="K56" s="11" t="s">
        <v>131</v>
      </c>
      <c r="L56" s="202" t="s">
        <v>422</v>
      </c>
      <c r="M56" s="341" t="s">
        <v>421</v>
      </c>
      <c r="N56" s="341" t="s">
        <v>421</v>
      </c>
      <c r="O56" s="204" t="s">
        <v>174</v>
      </c>
    </row>
    <row r="57" spans="1:15" ht="12.75" customHeight="1">
      <c r="A57" s="71">
        <v>8</v>
      </c>
      <c r="B57" s="108" t="s">
        <v>264</v>
      </c>
      <c r="C57" s="26" t="s">
        <v>21</v>
      </c>
      <c r="D57" s="21"/>
      <c r="E57" s="234" t="s">
        <v>266</v>
      </c>
      <c r="F57" s="170">
        <f t="shared" si="4"/>
        <v>19.69747899159664</v>
      </c>
      <c r="G57" s="168">
        <f t="shared" si="5"/>
        <v>4.1036414565826336</v>
      </c>
      <c r="H57" s="170">
        <v>23.44</v>
      </c>
      <c r="I57" s="168">
        <f t="shared" si="6"/>
        <v>4.8833333333333337</v>
      </c>
      <c r="J57" s="183" t="s">
        <v>111</v>
      </c>
      <c r="K57" s="11" t="s">
        <v>131</v>
      </c>
      <c r="L57" s="202" t="s">
        <v>422</v>
      </c>
      <c r="M57" s="341" t="s">
        <v>421</v>
      </c>
      <c r="N57" s="341" t="s">
        <v>421</v>
      </c>
      <c r="O57" s="204" t="s">
        <v>174</v>
      </c>
    </row>
    <row r="58" spans="1:15" ht="12.75" customHeight="1">
      <c r="A58" s="71">
        <v>9</v>
      </c>
      <c r="B58" s="108" t="s">
        <v>324</v>
      </c>
      <c r="C58" s="26" t="s">
        <v>21</v>
      </c>
      <c r="D58" s="21"/>
      <c r="E58" s="234" t="s">
        <v>325</v>
      </c>
      <c r="F58" s="170">
        <f t="shared" si="4"/>
        <v>0</v>
      </c>
      <c r="G58" s="168">
        <f t="shared" si="5"/>
        <v>0</v>
      </c>
      <c r="H58" s="170"/>
      <c r="I58" s="168">
        <f t="shared" si="6"/>
        <v>0</v>
      </c>
      <c r="J58" s="183" t="s">
        <v>111</v>
      </c>
      <c r="K58" s="11" t="s">
        <v>131</v>
      </c>
      <c r="L58" s="202" t="s">
        <v>422</v>
      </c>
      <c r="M58" s="341" t="s">
        <v>421</v>
      </c>
      <c r="N58" s="341" t="s">
        <v>421</v>
      </c>
      <c r="O58" s="204" t="s">
        <v>174</v>
      </c>
    </row>
    <row r="59" spans="1:15" ht="12.75" customHeight="1">
      <c r="A59" s="71">
        <v>10</v>
      </c>
      <c r="B59" s="108" t="s">
        <v>326</v>
      </c>
      <c r="C59" s="26" t="s">
        <v>21</v>
      </c>
      <c r="D59" s="21"/>
      <c r="E59" s="234" t="s">
        <v>327</v>
      </c>
      <c r="F59" s="170">
        <f t="shared" si="4"/>
        <v>128.59663865546219</v>
      </c>
      <c r="G59" s="168">
        <f t="shared" si="5"/>
        <v>26.790966386554622</v>
      </c>
      <c r="H59" s="170">
        <v>153.03</v>
      </c>
      <c r="I59" s="168">
        <f t="shared" si="6"/>
        <v>31.881249999999998</v>
      </c>
      <c r="J59" s="183" t="s">
        <v>111</v>
      </c>
      <c r="K59" s="11" t="s">
        <v>131</v>
      </c>
      <c r="L59" s="202" t="s">
        <v>422</v>
      </c>
      <c r="M59" s="341" t="s">
        <v>421</v>
      </c>
      <c r="N59" s="341" t="s">
        <v>421</v>
      </c>
      <c r="O59" s="204" t="s">
        <v>174</v>
      </c>
    </row>
    <row r="60" spans="1:15" ht="12.75" customHeight="1">
      <c r="A60" s="71">
        <v>11</v>
      </c>
      <c r="B60" s="108" t="s">
        <v>328</v>
      </c>
      <c r="C60" s="26" t="s">
        <v>21</v>
      </c>
      <c r="D60" s="21"/>
      <c r="E60" s="234" t="s">
        <v>330</v>
      </c>
      <c r="F60" s="170">
        <f t="shared" si="4"/>
        <v>0</v>
      </c>
      <c r="G60" s="168">
        <f t="shared" si="5"/>
        <v>0</v>
      </c>
      <c r="H60" s="170"/>
      <c r="I60" s="168">
        <f t="shared" si="6"/>
        <v>0</v>
      </c>
      <c r="J60" s="183" t="s">
        <v>111</v>
      </c>
      <c r="K60" s="11" t="s">
        <v>131</v>
      </c>
      <c r="L60" s="202" t="s">
        <v>422</v>
      </c>
      <c r="M60" s="341" t="s">
        <v>421</v>
      </c>
      <c r="N60" s="341" t="s">
        <v>421</v>
      </c>
      <c r="O60" s="204" t="s">
        <v>174</v>
      </c>
    </row>
    <row r="61" spans="1:15" ht="12.75" customHeight="1">
      <c r="A61" s="71">
        <v>12</v>
      </c>
      <c r="B61" s="108" t="s">
        <v>329</v>
      </c>
      <c r="C61" s="26" t="s">
        <v>21</v>
      </c>
      <c r="D61" s="21"/>
      <c r="E61" s="234" t="s">
        <v>331</v>
      </c>
      <c r="F61" s="170">
        <f t="shared" si="4"/>
        <v>14.563025210084033</v>
      </c>
      <c r="G61" s="168">
        <f t="shared" si="5"/>
        <v>3.0339635854341735</v>
      </c>
      <c r="H61" s="170">
        <v>17.329999999999998</v>
      </c>
      <c r="I61" s="168">
        <f t="shared" si="6"/>
        <v>3.6104166666666662</v>
      </c>
      <c r="J61" s="183" t="s">
        <v>111</v>
      </c>
      <c r="K61" s="11" t="s">
        <v>131</v>
      </c>
      <c r="L61" s="202" t="s">
        <v>422</v>
      </c>
      <c r="M61" s="341" t="s">
        <v>421</v>
      </c>
      <c r="N61" s="341" t="s">
        <v>421</v>
      </c>
      <c r="O61" s="204" t="s">
        <v>174</v>
      </c>
    </row>
    <row r="62" spans="1:15" ht="12.75" customHeight="1">
      <c r="A62" s="71">
        <v>13</v>
      </c>
      <c r="B62" s="108" t="s">
        <v>332</v>
      </c>
      <c r="C62" s="26" t="s">
        <v>21</v>
      </c>
      <c r="D62" s="21"/>
      <c r="E62" s="234" t="s">
        <v>333</v>
      </c>
      <c r="F62" s="170">
        <f t="shared" si="4"/>
        <v>37.722689075630257</v>
      </c>
      <c r="G62" s="168">
        <f t="shared" si="5"/>
        <v>7.8588935574229701</v>
      </c>
      <c r="H62" s="170">
        <v>44.89</v>
      </c>
      <c r="I62" s="168">
        <f t="shared" si="6"/>
        <v>9.3520833333333346</v>
      </c>
      <c r="J62" s="183" t="s">
        <v>111</v>
      </c>
      <c r="K62" s="11" t="s">
        <v>131</v>
      </c>
      <c r="L62" s="202" t="s">
        <v>422</v>
      </c>
      <c r="M62" s="341" t="s">
        <v>421</v>
      </c>
      <c r="N62" s="341" t="s">
        <v>421</v>
      </c>
      <c r="O62" s="204" t="s">
        <v>174</v>
      </c>
    </row>
    <row r="63" spans="1:15" ht="12.75" customHeight="1">
      <c r="A63" s="71">
        <v>14</v>
      </c>
      <c r="B63" s="108" t="s">
        <v>334</v>
      </c>
      <c r="C63" s="26" t="s">
        <v>21</v>
      </c>
      <c r="D63" s="21"/>
      <c r="E63" s="234" t="s">
        <v>335</v>
      </c>
      <c r="F63" s="170">
        <f t="shared" si="4"/>
        <v>0</v>
      </c>
      <c r="G63" s="168">
        <f t="shared" si="5"/>
        <v>0</v>
      </c>
      <c r="H63" s="170"/>
      <c r="I63" s="168">
        <f t="shared" si="6"/>
        <v>0</v>
      </c>
      <c r="J63" s="183" t="s">
        <v>111</v>
      </c>
      <c r="K63" s="11" t="s">
        <v>131</v>
      </c>
      <c r="L63" s="202" t="s">
        <v>422</v>
      </c>
      <c r="M63" s="341" t="s">
        <v>421</v>
      </c>
      <c r="N63" s="341" t="s">
        <v>421</v>
      </c>
      <c r="O63" s="204" t="s">
        <v>174</v>
      </c>
    </row>
    <row r="64" spans="1:15" ht="12.75" customHeight="1">
      <c r="A64" s="71">
        <v>15</v>
      </c>
      <c r="B64" s="108" t="s">
        <v>340</v>
      </c>
      <c r="C64" s="26" t="s">
        <v>21</v>
      </c>
      <c r="D64" s="21"/>
      <c r="E64" s="234" t="s">
        <v>341</v>
      </c>
      <c r="F64" s="170">
        <f t="shared" si="4"/>
        <v>0</v>
      </c>
      <c r="G64" s="168">
        <f t="shared" si="5"/>
        <v>0</v>
      </c>
      <c r="H64" s="170"/>
      <c r="I64" s="168">
        <f t="shared" si="6"/>
        <v>0</v>
      </c>
      <c r="J64" s="183" t="s">
        <v>111</v>
      </c>
      <c r="K64" s="11" t="s">
        <v>131</v>
      </c>
      <c r="L64" s="202" t="s">
        <v>422</v>
      </c>
      <c r="M64" s="341" t="s">
        <v>421</v>
      </c>
      <c r="N64" s="341" t="s">
        <v>421</v>
      </c>
      <c r="O64" s="204" t="s">
        <v>174</v>
      </c>
    </row>
    <row r="65" spans="1:15" ht="12.75" customHeight="1">
      <c r="A65" s="71">
        <v>16</v>
      </c>
      <c r="B65" s="118" t="s">
        <v>346</v>
      </c>
      <c r="C65" s="26" t="s">
        <v>21</v>
      </c>
      <c r="D65" s="21"/>
      <c r="E65" s="234" t="s">
        <v>344</v>
      </c>
      <c r="F65" s="170">
        <f t="shared" si="4"/>
        <v>0</v>
      </c>
      <c r="G65" s="168">
        <f t="shared" si="5"/>
        <v>0</v>
      </c>
      <c r="H65" s="170"/>
      <c r="I65" s="168">
        <f t="shared" si="6"/>
        <v>0</v>
      </c>
      <c r="J65" s="183" t="s">
        <v>111</v>
      </c>
      <c r="K65" s="11" t="s">
        <v>131</v>
      </c>
      <c r="L65" s="202" t="s">
        <v>422</v>
      </c>
      <c r="M65" s="341" t="s">
        <v>421</v>
      </c>
      <c r="N65" s="341" t="s">
        <v>421</v>
      </c>
      <c r="O65" s="204" t="s">
        <v>174</v>
      </c>
    </row>
    <row r="66" spans="1:15" ht="12.75" customHeight="1">
      <c r="A66" s="71"/>
      <c r="B66" s="108"/>
      <c r="C66" s="26"/>
      <c r="D66" s="21"/>
      <c r="E66" s="234"/>
      <c r="F66" s="170"/>
      <c r="G66" s="170"/>
      <c r="H66" s="170"/>
      <c r="I66" s="168"/>
      <c r="J66" s="183"/>
      <c r="K66" s="11"/>
      <c r="L66" s="202"/>
      <c r="M66" s="203"/>
      <c r="N66" s="203"/>
      <c r="O66" s="204"/>
    </row>
    <row r="67" spans="1:15" ht="12.75" customHeight="1" thickBot="1">
      <c r="A67" s="76"/>
      <c r="B67" s="316" t="s">
        <v>267</v>
      </c>
      <c r="C67" s="56"/>
      <c r="D67" s="49"/>
      <c r="E67" s="55"/>
      <c r="F67" s="270">
        <f>H67/1.19</f>
        <v>8403.361344537816</v>
      </c>
      <c r="G67" s="49"/>
      <c r="H67" s="243">
        <v>10000</v>
      </c>
      <c r="I67" s="49"/>
      <c r="J67" s="195"/>
      <c r="K67" s="50"/>
      <c r="L67" s="51"/>
      <c r="M67" s="51"/>
      <c r="N67" s="51"/>
      <c r="O67" s="205"/>
    </row>
    <row r="68" spans="1:15" ht="12.75" customHeight="1" thickBot="1">
      <c r="A68" s="103" t="s">
        <v>60</v>
      </c>
      <c r="B68" s="119"/>
      <c r="C68" s="104"/>
      <c r="D68" s="104"/>
      <c r="E68" s="104"/>
      <c r="F68" s="104"/>
      <c r="G68" s="104"/>
      <c r="H68" s="347"/>
      <c r="I68" s="104"/>
      <c r="J68" s="186"/>
      <c r="K68" s="104"/>
      <c r="L68" s="104"/>
      <c r="M68" s="104"/>
      <c r="N68" s="104"/>
      <c r="O68" s="207"/>
    </row>
    <row r="69" spans="1:15" ht="12.75" customHeight="1">
      <c r="A69" s="70">
        <v>1</v>
      </c>
      <c r="B69" s="120" t="s">
        <v>238</v>
      </c>
      <c r="C69" s="25" t="s">
        <v>21</v>
      </c>
      <c r="D69" s="16"/>
      <c r="E69" s="286" t="s">
        <v>237</v>
      </c>
      <c r="F69" s="168">
        <f>H69/1.19</f>
        <v>33613.445378151264</v>
      </c>
      <c r="G69" s="167">
        <f>F69/4.8</f>
        <v>7002.80112044818</v>
      </c>
      <c r="H69" s="168">
        <v>40000</v>
      </c>
      <c r="I69" s="168">
        <f>G69*1.19</f>
        <v>8333.3333333333339</v>
      </c>
      <c r="J69" s="183" t="s">
        <v>111</v>
      </c>
      <c r="K69" s="11" t="s">
        <v>131</v>
      </c>
      <c r="L69" s="202" t="s">
        <v>422</v>
      </c>
      <c r="M69" s="341" t="s">
        <v>421</v>
      </c>
      <c r="N69" s="341" t="s">
        <v>421</v>
      </c>
      <c r="O69" s="204" t="s">
        <v>174</v>
      </c>
    </row>
    <row r="70" spans="1:15" ht="12.75" customHeight="1">
      <c r="A70" s="70">
        <v>2</v>
      </c>
      <c r="B70" s="120" t="s">
        <v>239</v>
      </c>
      <c r="C70" s="25" t="s">
        <v>21</v>
      </c>
      <c r="D70" s="16"/>
      <c r="E70" s="154" t="s">
        <v>240</v>
      </c>
      <c r="F70" s="168">
        <f>H70/1.19</f>
        <v>33613.445378151264</v>
      </c>
      <c r="G70" s="167">
        <f>F70/4.8</f>
        <v>7002.80112044818</v>
      </c>
      <c r="H70" s="168">
        <v>40000</v>
      </c>
      <c r="I70" s="168">
        <f>G70*1.19</f>
        <v>8333.3333333333339</v>
      </c>
      <c r="J70" s="183" t="s">
        <v>111</v>
      </c>
      <c r="K70" s="11" t="s">
        <v>131</v>
      </c>
      <c r="L70" s="202" t="s">
        <v>422</v>
      </c>
      <c r="M70" s="341" t="s">
        <v>421</v>
      </c>
      <c r="N70" s="341" t="s">
        <v>421</v>
      </c>
      <c r="O70" s="204" t="s">
        <v>174</v>
      </c>
    </row>
    <row r="71" spans="1:15" ht="12.75" customHeight="1">
      <c r="A71" s="71"/>
      <c r="B71" s="120"/>
      <c r="C71" s="34"/>
      <c r="D71" s="24"/>
      <c r="E71" s="154"/>
      <c r="F71" s="170"/>
      <c r="G71" s="167"/>
      <c r="H71" s="170"/>
      <c r="I71" s="170"/>
      <c r="J71" s="223"/>
      <c r="K71" s="36"/>
      <c r="L71" s="202"/>
      <c r="M71" s="341"/>
      <c r="N71" s="341"/>
      <c r="O71" s="251"/>
    </row>
    <row r="72" spans="1:15" ht="12.75" customHeight="1" thickBot="1">
      <c r="A72" s="76"/>
      <c r="B72" s="113" t="s">
        <v>267</v>
      </c>
      <c r="C72" s="56"/>
      <c r="D72" s="49"/>
      <c r="E72" s="55"/>
      <c r="F72" s="270">
        <f>H72/1.19</f>
        <v>67226.890756302528</v>
      </c>
      <c r="G72" s="49"/>
      <c r="H72" s="243">
        <v>80000</v>
      </c>
      <c r="I72" s="49"/>
      <c r="J72" s="195"/>
      <c r="K72" s="50"/>
      <c r="L72" s="51"/>
      <c r="M72" s="51"/>
      <c r="N72" s="51"/>
      <c r="O72" s="205"/>
    </row>
    <row r="73" spans="1:15" ht="12.75" customHeight="1" thickBot="1">
      <c r="A73" s="95" t="s">
        <v>61</v>
      </c>
      <c r="B73" s="121"/>
      <c r="C73" s="96"/>
      <c r="D73" s="96"/>
      <c r="E73" s="96"/>
      <c r="F73" s="96"/>
      <c r="G73" s="96"/>
      <c r="H73" s="348"/>
      <c r="I73" s="96"/>
      <c r="J73" s="187"/>
      <c r="K73" s="96"/>
      <c r="L73" s="96"/>
      <c r="M73" s="96"/>
      <c r="N73" s="96"/>
      <c r="O73" s="208"/>
    </row>
    <row r="74" spans="1:15" ht="12.75" customHeight="1">
      <c r="A74" s="70">
        <v>1</v>
      </c>
      <c r="B74" s="120" t="s">
        <v>241</v>
      </c>
      <c r="C74" s="34" t="s">
        <v>21</v>
      </c>
      <c r="D74" s="24"/>
      <c r="E74" s="154" t="s">
        <v>245</v>
      </c>
      <c r="F74" s="168">
        <f>H74/1.09</f>
        <v>2752.2935779816512</v>
      </c>
      <c r="G74" s="170">
        <f>F74/4.8</f>
        <v>573.39449541284398</v>
      </c>
      <c r="H74" s="168">
        <v>3000</v>
      </c>
      <c r="I74" s="168">
        <f>G74*1.09</f>
        <v>625</v>
      </c>
      <c r="J74" s="183" t="s">
        <v>111</v>
      </c>
      <c r="K74" s="11" t="s">
        <v>131</v>
      </c>
      <c r="L74" s="202" t="s">
        <v>422</v>
      </c>
      <c r="M74" s="341" t="s">
        <v>421</v>
      </c>
      <c r="N74" s="341" t="s">
        <v>421</v>
      </c>
      <c r="O74" s="204" t="s">
        <v>174</v>
      </c>
    </row>
    <row r="75" spans="1:15" ht="12.75" customHeight="1">
      <c r="A75" s="70">
        <v>2</v>
      </c>
      <c r="B75" s="120" t="s">
        <v>242</v>
      </c>
      <c r="C75" s="18" t="s">
        <v>21</v>
      </c>
      <c r="D75" s="20"/>
      <c r="E75" s="158" t="s">
        <v>243</v>
      </c>
      <c r="F75" s="168">
        <f>H75/1.19</f>
        <v>3361.3445378151264</v>
      </c>
      <c r="G75" s="170">
        <f>F75/4.8</f>
        <v>700.280112044818</v>
      </c>
      <c r="H75" s="168">
        <v>4000</v>
      </c>
      <c r="I75" s="168">
        <f>G75*1.19</f>
        <v>833.33333333333337</v>
      </c>
      <c r="J75" s="183" t="s">
        <v>111</v>
      </c>
      <c r="K75" s="11" t="s">
        <v>131</v>
      </c>
      <c r="L75" s="202" t="s">
        <v>422</v>
      </c>
      <c r="M75" s="341" t="s">
        <v>421</v>
      </c>
      <c r="N75" s="341" t="s">
        <v>421</v>
      </c>
      <c r="O75" s="204" t="s">
        <v>174</v>
      </c>
    </row>
    <row r="76" spans="1:15" ht="12.75" customHeight="1">
      <c r="A76" s="72"/>
      <c r="B76" s="299"/>
      <c r="C76" s="300"/>
      <c r="D76" s="301"/>
      <c r="E76" s="302"/>
      <c r="F76" s="295"/>
      <c r="G76" s="171"/>
      <c r="H76" s="295"/>
      <c r="I76" s="295"/>
      <c r="J76" s="296"/>
      <c r="K76" s="32"/>
      <c r="L76" s="297"/>
      <c r="M76" s="298"/>
      <c r="N76" s="298"/>
      <c r="O76" s="292"/>
    </row>
    <row r="77" spans="1:15" ht="12.75" customHeight="1" thickBot="1">
      <c r="A77" s="76"/>
      <c r="B77" s="113" t="s">
        <v>267</v>
      </c>
      <c r="C77" s="56"/>
      <c r="D77" s="49"/>
      <c r="E77" s="55"/>
      <c r="F77" s="270">
        <f>SUM(F74:F75)</f>
        <v>6113.6381157967771</v>
      </c>
      <c r="G77" s="49"/>
      <c r="H77" s="243">
        <v>7000</v>
      </c>
      <c r="I77" s="49"/>
      <c r="J77" s="195"/>
      <c r="K77" s="50"/>
      <c r="L77" s="51"/>
      <c r="M77" s="51"/>
      <c r="N77" s="51"/>
      <c r="O77" s="205"/>
    </row>
    <row r="78" spans="1:15" ht="12.75" customHeight="1" thickBot="1">
      <c r="A78" s="97" t="s">
        <v>54</v>
      </c>
      <c r="B78" s="122"/>
      <c r="C78" s="98"/>
      <c r="D78" s="98"/>
      <c r="E78" s="98"/>
      <c r="F78" s="98"/>
      <c r="G78" s="98"/>
      <c r="H78" s="349"/>
      <c r="I78" s="98"/>
      <c r="J78" s="188"/>
      <c r="K78" s="98"/>
      <c r="L78" s="98"/>
      <c r="M78" s="98"/>
      <c r="N78" s="98"/>
      <c r="O78" s="209"/>
    </row>
    <row r="79" spans="1:15" ht="12.75" customHeight="1">
      <c r="A79" s="73">
        <v>1</v>
      </c>
      <c r="B79" s="123" t="s">
        <v>14</v>
      </c>
      <c r="C79" s="35" t="s">
        <v>13</v>
      </c>
      <c r="D79" s="169"/>
      <c r="E79" s="161" t="s">
        <v>244</v>
      </c>
      <c r="F79" s="168">
        <f>H79/1.19</f>
        <v>4201.680672268908</v>
      </c>
      <c r="G79" s="167">
        <f>F79/4.8</f>
        <v>875.3501400560225</v>
      </c>
      <c r="H79" s="168">
        <v>5000</v>
      </c>
      <c r="I79" s="168">
        <f>G79*1.19</f>
        <v>1041.6666666666667</v>
      </c>
      <c r="J79" s="183" t="s">
        <v>111</v>
      </c>
      <c r="K79" s="11" t="s">
        <v>131</v>
      </c>
      <c r="L79" s="202" t="s">
        <v>422</v>
      </c>
      <c r="M79" s="341" t="s">
        <v>421</v>
      </c>
      <c r="N79" s="341" t="s">
        <v>421</v>
      </c>
      <c r="O79" s="204" t="s">
        <v>174</v>
      </c>
    </row>
    <row r="80" spans="1:15" ht="12.75" customHeight="1">
      <c r="A80" s="71">
        <v>2</v>
      </c>
      <c r="B80" s="108" t="s">
        <v>227</v>
      </c>
      <c r="C80" s="34" t="s">
        <v>13</v>
      </c>
      <c r="D80" s="167"/>
      <c r="E80" s="162" t="s">
        <v>118</v>
      </c>
      <c r="F80" s="170">
        <f>H80/1.19</f>
        <v>4201.680672268908</v>
      </c>
      <c r="G80" s="167">
        <f>F80/4.8</f>
        <v>875.3501400560225</v>
      </c>
      <c r="H80" s="168">
        <v>5000</v>
      </c>
      <c r="I80" s="168">
        <f>G80*1.19</f>
        <v>1041.6666666666667</v>
      </c>
      <c r="J80" s="223" t="s">
        <v>111</v>
      </c>
      <c r="K80" s="36" t="s">
        <v>131</v>
      </c>
      <c r="L80" s="202" t="s">
        <v>422</v>
      </c>
      <c r="M80" s="341" t="s">
        <v>421</v>
      </c>
      <c r="N80" s="341" t="s">
        <v>421</v>
      </c>
      <c r="O80" s="204" t="s">
        <v>174</v>
      </c>
    </row>
    <row r="81" spans="1:15" ht="12.75" customHeight="1">
      <c r="A81" s="72"/>
      <c r="B81" s="108"/>
      <c r="C81" s="34"/>
      <c r="D81" s="167"/>
      <c r="E81" s="162"/>
      <c r="F81" s="170"/>
      <c r="G81" s="167"/>
      <c r="H81" s="170"/>
      <c r="I81" s="170"/>
      <c r="J81" s="223"/>
      <c r="K81" s="36"/>
      <c r="L81" s="285"/>
      <c r="M81" s="203"/>
      <c r="N81" s="203"/>
      <c r="O81" s="251"/>
    </row>
    <row r="82" spans="1:15" ht="12.75" customHeight="1" thickBot="1">
      <c r="A82" s="75"/>
      <c r="B82" s="115" t="s">
        <v>267</v>
      </c>
      <c r="C82" s="39"/>
      <c r="D82" s="28"/>
      <c r="E82" s="255"/>
      <c r="F82" s="171">
        <f>H82/1.19</f>
        <v>47899.159663865546</v>
      </c>
      <c r="G82" s="28"/>
      <c r="H82" s="257">
        <v>57000</v>
      </c>
      <c r="I82" s="295">
        <f>G82*1.19</f>
        <v>0</v>
      </c>
      <c r="J82" s="310"/>
      <c r="K82" s="44"/>
      <c r="L82" s="335"/>
      <c r="M82" s="335"/>
      <c r="N82" s="335"/>
      <c r="O82" s="211"/>
    </row>
    <row r="83" spans="1:15" ht="12.75" customHeight="1" thickBot="1">
      <c r="A83" s="87" t="s">
        <v>55</v>
      </c>
      <c r="B83" s="124"/>
      <c r="C83" s="88"/>
      <c r="D83" s="88"/>
      <c r="E83" s="88"/>
      <c r="F83" s="88"/>
      <c r="G83" s="88"/>
      <c r="H83" s="350"/>
      <c r="I83" s="88"/>
      <c r="J83" s="189"/>
      <c r="K83" s="88"/>
      <c r="L83" s="88"/>
      <c r="M83" s="88"/>
      <c r="N83" s="88"/>
      <c r="O83" s="210"/>
    </row>
    <row r="84" spans="1:15" ht="12.75" customHeight="1">
      <c r="A84" s="70">
        <v>1</v>
      </c>
      <c r="B84" s="125" t="s">
        <v>219</v>
      </c>
      <c r="C84" s="28" t="s">
        <v>21</v>
      </c>
      <c r="D84" s="33"/>
      <c r="E84" s="236" t="s">
        <v>220</v>
      </c>
      <c r="F84" s="170">
        <f>H84/1.19</f>
        <v>3361.3445378151264</v>
      </c>
      <c r="G84" s="171">
        <f>F84/4.8</f>
        <v>700.280112044818</v>
      </c>
      <c r="H84" s="168">
        <v>4000</v>
      </c>
      <c r="I84" s="168">
        <f>G84*1.19</f>
        <v>833.33333333333337</v>
      </c>
      <c r="J84" s="183" t="s">
        <v>111</v>
      </c>
      <c r="K84" s="11" t="s">
        <v>131</v>
      </c>
      <c r="L84" s="202" t="s">
        <v>422</v>
      </c>
      <c r="M84" s="341" t="s">
        <v>421</v>
      </c>
      <c r="N84" s="341" t="s">
        <v>421</v>
      </c>
      <c r="O84" s="204" t="s">
        <v>174</v>
      </c>
    </row>
    <row r="85" spans="1:15" ht="12.75" customHeight="1">
      <c r="A85" s="70">
        <v>2</v>
      </c>
      <c r="B85" s="118" t="s">
        <v>51</v>
      </c>
      <c r="C85" s="24" t="s">
        <v>21</v>
      </c>
      <c r="D85" s="24"/>
      <c r="E85" s="154" t="s">
        <v>119</v>
      </c>
      <c r="F85" s="170">
        <f>H85/1.19</f>
        <v>840.3361344537816</v>
      </c>
      <c r="G85" s="171">
        <f>F85/4.8</f>
        <v>175.0700280112045</v>
      </c>
      <c r="H85" s="168">
        <v>1000</v>
      </c>
      <c r="I85" s="168">
        <f>G85*1.19</f>
        <v>208.33333333333334</v>
      </c>
      <c r="J85" s="183" t="s">
        <v>111</v>
      </c>
      <c r="K85" s="11" t="s">
        <v>131</v>
      </c>
      <c r="L85" s="202" t="s">
        <v>422</v>
      </c>
      <c r="M85" s="341" t="s">
        <v>421</v>
      </c>
      <c r="N85" s="341" t="s">
        <v>421</v>
      </c>
      <c r="O85" s="204" t="s">
        <v>174</v>
      </c>
    </row>
    <row r="86" spans="1:15" ht="12.75" customHeight="1">
      <c r="A86" s="72"/>
      <c r="B86" s="293"/>
      <c r="C86" s="28"/>
      <c r="D86" s="28"/>
      <c r="E86" s="294"/>
      <c r="F86" s="168"/>
      <c r="G86" s="171"/>
      <c r="H86" s="295"/>
      <c r="I86" s="295"/>
      <c r="J86" s="296"/>
      <c r="K86" s="32"/>
      <c r="L86" s="297"/>
      <c r="M86" s="298"/>
      <c r="N86" s="298"/>
      <c r="O86" s="292"/>
    </row>
    <row r="87" spans="1:15" ht="12.75" customHeight="1" thickBot="1">
      <c r="A87" s="75"/>
      <c r="B87" s="113" t="s">
        <v>267</v>
      </c>
      <c r="C87" s="27"/>
      <c r="D87" s="17"/>
      <c r="E87" s="38"/>
      <c r="F87" s="168">
        <f>H87/1.19</f>
        <v>12605.042016806723</v>
      </c>
      <c r="G87" s="38"/>
      <c r="H87" s="171">
        <v>15000</v>
      </c>
      <c r="I87" s="38"/>
      <c r="J87" s="190"/>
      <c r="K87" s="39"/>
      <c r="L87" s="37"/>
      <c r="M87" s="37"/>
      <c r="N87" s="37"/>
      <c r="O87" s="211"/>
    </row>
    <row r="88" spans="1:15" ht="12.75" customHeight="1" thickBot="1">
      <c r="A88" s="99" t="s">
        <v>56</v>
      </c>
      <c r="B88" s="126"/>
      <c r="C88" s="100"/>
      <c r="D88" s="100"/>
      <c r="E88" s="100"/>
      <c r="F88" s="100"/>
      <c r="G88" s="100"/>
      <c r="H88" s="351"/>
      <c r="I88" s="100"/>
      <c r="J88" s="191"/>
      <c r="K88" s="100"/>
      <c r="L88" s="100"/>
      <c r="M88" s="100"/>
      <c r="N88" s="100"/>
      <c r="O88" s="212"/>
    </row>
    <row r="89" spans="1:15" ht="12.75" customHeight="1">
      <c r="A89" s="70">
        <v>1</v>
      </c>
      <c r="B89" s="108" t="s">
        <v>70</v>
      </c>
      <c r="C89" s="40" t="s">
        <v>21</v>
      </c>
      <c r="D89" s="15"/>
      <c r="E89" s="160" t="s">
        <v>123</v>
      </c>
      <c r="F89" s="168">
        <f>H89/1.19</f>
        <v>4201.680672268908</v>
      </c>
      <c r="G89" s="171">
        <f>F89/4.8</f>
        <v>875.3501400560225</v>
      </c>
      <c r="H89" s="168">
        <v>5000</v>
      </c>
      <c r="I89" s="168">
        <f>G89*1.19</f>
        <v>1041.6666666666667</v>
      </c>
      <c r="J89" s="183" t="s">
        <v>111</v>
      </c>
      <c r="K89" s="11" t="s">
        <v>131</v>
      </c>
      <c r="L89" s="202" t="s">
        <v>422</v>
      </c>
      <c r="M89" s="341" t="s">
        <v>421</v>
      </c>
      <c r="N89" s="341" t="s">
        <v>421</v>
      </c>
      <c r="O89" s="204" t="s">
        <v>174</v>
      </c>
    </row>
    <row r="90" spans="1:15" ht="12.75" customHeight="1">
      <c r="A90" s="70">
        <v>2</v>
      </c>
      <c r="B90" s="108" t="s">
        <v>95</v>
      </c>
      <c r="C90" s="40" t="s">
        <v>21</v>
      </c>
      <c r="D90" s="15"/>
      <c r="E90" s="160" t="s">
        <v>121</v>
      </c>
      <c r="F90" s="168">
        <f>H90/1.19</f>
        <v>8907.5630252100837</v>
      </c>
      <c r="G90" s="171">
        <f>F90/4.8</f>
        <v>1855.7422969187676</v>
      </c>
      <c r="H90" s="168">
        <v>10600</v>
      </c>
      <c r="I90" s="168">
        <f>G90*1.19</f>
        <v>2208.3333333333335</v>
      </c>
      <c r="J90" s="183" t="s">
        <v>111</v>
      </c>
      <c r="K90" s="11" t="s">
        <v>131</v>
      </c>
      <c r="L90" s="202" t="s">
        <v>422</v>
      </c>
      <c r="M90" s="341" t="s">
        <v>421</v>
      </c>
      <c r="N90" s="341" t="s">
        <v>421</v>
      </c>
      <c r="O90" s="204" t="s">
        <v>174</v>
      </c>
    </row>
    <row r="91" spans="1:15" ht="12.75" customHeight="1">
      <c r="A91" s="70">
        <v>3</v>
      </c>
      <c r="B91" s="127" t="s">
        <v>96</v>
      </c>
      <c r="C91" s="40" t="s">
        <v>21</v>
      </c>
      <c r="D91" s="15"/>
      <c r="E91" s="159" t="s">
        <v>120</v>
      </c>
      <c r="F91" s="168">
        <f>H91/1.19</f>
        <v>4201.680672268908</v>
      </c>
      <c r="G91" s="171">
        <f>F91/4.8</f>
        <v>875.3501400560225</v>
      </c>
      <c r="H91" s="168">
        <v>5000</v>
      </c>
      <c r="I91" s="168">
        <f>G91*1.19</f>
        <v>1041.6666666666667</v>
      </c>
      <c r="J91" s="183" t="s">
        <v>111</v>
      </c>
      <c r="K91" s="11" t="s">
        <v>131</v>
      </c>
      <c r="L91" s="202" t="s">
        <v>422</v>
      </c>
      <c r="M91" s="341" t="s">
        <v>421</v>
      </c>
      <c r="N91" s="341" t="s">
        <v>421</v>
      </c>
      <c r="O91" s="204" t="s">
        <v>174</v>
      </c>
    </row>
    <row r="92" spans="1:15" ht="12.75" customHeight="1">
      <c r="A92" s="70">
        <v>4</v>
      </c>
      <c r="B92" s="120" t="s">
        <v>97</v>
      </c>
      <c r="C92" s="40" t="s">
        <v>21</v>
      </c>
      <c r="D92" s="15"/>
      <c r="E92" s="160" t="s">
        <v>122</v>
      </c>
      <c r="F92" s="168">
        <f>H92/1.19</f>
        <v>8403.361344537816</v>
      </c>
      <c r="G92" s="171">
        <f>F92/4.8</f>
        <v>1750.700280112045</v>
      </c>
      <c r="H92" s="168">
        <v>10000</v>
      </c>
      <c r="I92" s="168">
        <f>G92*1.19</f>
        <v>2083.3333333333335</v>
      </c>
      <c r="J92" s="183" t="s">
        <v>111</v>
      </c>
      <c r="K92" s="11" t="s">
        <v>131</v>
      </c>
      <c r="L92" s="202" t="s">
        <v>422</v>
      </c>
      <c r="M92" s="341" t="s">
        <v>421</v>
      </c>
      <c r="N92" s="341" t="s">
        <v>421</v>
      </c>
      <c r="O92" s="204" t="s">
        <v>174</v>
      </c>
    </row>
    <row r="93" spans="1:15" ht="12.75" customHeight="1">
      <c r="A93" s="71">
        <v>5</v>
      </c>
      <c r="B93" s="120" t="s">
        <v>39</v>
      </c>
      <c r="C93" s="40" t="s">
        <v>21</v>
      </c>
      <c r="D93" s="15"/>
      <c r="E93" s="160" t="s">
        <v>124</v>
      </c>
      <c r="F93" s="168">
        <f>H93/1.19</f>
        <v>1176.4705882352941</v>
      </c>
      <c r="G93" s="171">
        <f>F93/4.8</f>
        <v>245.0980392156863</v>
      </c>
      <c r="H93" s="168">
        <v>1400</v>
      </c>
      <c r="I93" s="168">
        <f>G93*1.19</f>
        <v>291.66666666666669</v>
      </c>
      <c r="J93" s="223" t="s">
        <v>111</v>
      </c>
      <c r="K93" s="36" t="s">
        <v>131</v>
      </c>
      <c r="L93" s="202" t="s">
        <v>422</v>
      </c>
      <c r="M93" s="341" t="s">
        <v>421</v>
      </c>
      <c r="N93" s="341" t="s">
        <v>421</v>
      </c>
      <c r="O93" s="251" t="s">
        <v>174</v>
      </c>
    </row>
    <row r="94" spans="1:15" ht="12.75" customHeight="1">
      <c r="A94" s="71"/>
      <c r="B94" s="120"/>
      <c r="C94" s="40"/>
      <c r="D94" s="15"/>
      <c r="E94" s="160"/>
      <c r="F94" s="170"/>
      <c r="G94" s="170"/>
      <c r="H94" s="170"/>
      <c r="I94" s="170"/>
      <c r="J94" s="223"/>
      <c r="K94" s="36"/>
      <c r="L94" s="285"/>
      <c r="M94" s="203"/>
      <c r="N94" s="203"/>
      <c r="O94" s="251"/>
    </row>
    <row r="95" spans="1:15" ht="12.75" customHeight="1" thickBot="1">
      <c r="A95" s="76"/>
      <c r="B95" s="316" t="s">
        <v>267</v>
      </c>
      <c r="C95" s="278"/>
      <c r="D95" s="276"/>
      <c r="E95" s="331"/>
      <c r="F95" s="270">
        <f>H95/1.19</f>
        <v>20168.067226890758</v>
      </c>
      <c r="G95" s="276"/>
      <c r="H95" s="270">
        <v>24000</v>
      </c>
      <c r="I95" s="276"/>
      <c r="J95" s="277"/>
      <c r="K95" s="332"/>
      <c r="L95" s="322"/>
      <c r="M95" s="322"/>
      <c r="N95" s="322"/>
      <c r="O95" s="323"/>
    </row>
    <row r="96" spans="1:15" ht="12.75" customHeight="1" thickBot="1">
      <c r="A96" s="87" t="s">
        <v>57</v>
      </c>
      <c r="B96" s="124"/>
      <c r="C96" s="88"/>
      <c r="D96" s="88"/>
      <c r="E96" s="88"/>
      <c r="F96" s="88"/>
      <c r="G96" s="88"/>
      <c r="H96" s="350"/>
      <c r="I96" s="88"/>
      <c r="J96" s="189"/>
      <c r="K96" s="88"/>
      <c r="L96" s="88"/>
      <c r="M96" s="88"/>
      <c r="N96" s="88"/>
      <c r="O96" s="210"/>
    </row>
    <row r="97" spans="1:15" ht="12.75" customHeight="1">
      <c r="A97" s="70">
        <v>1</v>
      </c>
      <c r="B97" s="337" t="s">
        <v>300</v>
      </c>
      <c r="C97" s="338" t="s">
        <v>21</v>
      </c>
      <c r="D97" s="339"/>
      <c r="E97" s="340" t="s">
        <v>125</v>
      </c>
      <c r="F97" s="168">
        <f>H97/1.19</f>
        <v>300</v>
      </c>
      <c r="G97" s="171">
        <f>F97/4.8</f>
        <v>62.5</v>
      </c>
      <c r="H97" s="168">
        <v>357</v>
      </c>
      <c r="I97" s="168">
        <f>G97*1.19</f>
        <v>74.375</v>
      </c>
      <c r="J97" s="183" t="s">
        <v>111</v>
      </c>
      <c r="K97" s="11" t="s">
        <v>131</v>
      </c>
      <c r="L97" s="202" t="s">
        <v>422</v>
      </c>
      <c r="M97" s="341" t="s">
        <v>421</v>
      </c>
      <c r="N97" s="341" t="s">
        <v>421</v>
      </c>
      <c r="O97" s="204" t="s">
        <v>174</v>
      </c>
    </row>
    <row r="98" spans="1:15" ht="12.75" customHeight="1">
      <c r="A98" s="70">
        <v>2</v>
      </c>
      <c r="B98" s="114" t="s">
        <v>86</v>
      </c>
      <c r="C98" s="42" t="s">
        <v>21</v>
      </c>
      <c r="D98" s="22"/>
      <c r="E98" s="150" t="s">
        <v>126</v>
      </c>
      <c r="F98" s="170">
        <f t="shared" ref="F98:F160" si="7">H98/1.19</f>
        <v>122.68907563025211</v>
      </c>
      <c r="G98" s="171">
        <f t="shared" ref="G98:G160" si="8">F98/4.8</f>
        <v>25.560224089635856</v>
      </c>
      <c r="H98" s="170">
        <v>146</v>
      </c>
      <c r="I98" s="170">
        <f t="shared" ref="I98:I160" si="9">G98*1.19</f>
        <v>30.416666666666668</v>
      </c>
      <c r="J98" s="223" t="s">
        <v>111</v>
      </c>
      <c r="K98" s="36" t="s">
        <v>131</v>
      </c>
      <c r="L98" s="202" t="s">
        <v>422</v>
      </c>
      <c r="M98" s="341" t="s">
        <v>421</v>
      </c>
      <c r="N98" s="341" t="s">
        <v>421</v>
      </c>
      <c r="O98" s="251" t="s">
        <v>174</v>
      </c>
    </row>
    <row r="99" spans="1:15" ht="12.75" customHeight="1">
      <c r="A99" s="70">
        <v>3</v>
      </c>
      <c r="B99" s="114" t="s">
        <v>390</v>
      </c>
      <c r="C99" s="14" t="s">
        <v>21</v>
      </c>
      <c r="D99" s="13">
        <v>3</v>
      </c>
      <c r="E99" s="148" t="s">
        <v>389</v>
      </c>
      <c r="F99" s="170">
        <f t="shared" si="7"/>
        <v>268.06722689075633</v>
      </c>
      <c r="G99" s="171">
        <f t="shared" si="8"/>
        <v>55.847338935574236</v>
      </c>
      <c r="H99" s="170">
        <v>319</v>
      </c>
      <c r="I99" s="170">
        <f t="shared" si="9"/>
        <v>66.458333333333343</v>
      </c>
      <c r="J99" s="223" t="s">
        <v>111</v>
      </c>
      <c r="K99" s="36" t="s">
        <v>131</v>
      </c>
      <c r="L99" s="202" t="s">
        <v>422</v>
      </c>
      <c r="M99" s="341" t="s">
        <v>421</v>
      </c>
      <c r="N99" s="341" t="s">
        <v>421</v>
      </c>
      <c r="O99" s="251" t="s">
        <v>174</v>
      </c>
    </row>
    <row r="100" spans="1:15" ht="12.75" customHeight="1">
      <c r="A100" s="70">
        <v>4</v>
      </c>
      <c r="B100" s="114" t="s">
        <v>269</v>
      </c>
      <c r="C100" s="14" t="s">
        <v>21</v>
      </c>
      <c r="D100" s="13"/>
      <c r="E100" s="148" t="s">
        <v>127</v>
      </c>
      <c r="F100" s="170">
        <f t="shared" si="7"/>
        <v>57.142857142857146</v>
      </c>
      <c r="G100" s="171">
        <f t="shared" si="8"/>
        <v>11.904761904761905</v>
      </c>
      <c r="H100" s="170">
        <v>68</v>
      </c>
      <c r="I100" s="170">
        <f t="shared" si="9"/>
        <v>14.166666666666666</v>
      </c>
      <c r="J100" s="223" t="s">
        <v>111</v>
      </c>
      <c r="K100" s="36" t="s">
        <v>131</v>
      </c>
      <c r="L100" s="202" t="s">
        <v>422</v>
      </c>
      <c r="M100" s="341" t="s">
        <v>421</v>
      </c>
      <c r="N100" s="341" t="s">
        <v>421</v>
      </c>
      <c r="O100" s="251" t="s">
        <v>174</v>
      </c>
    </row>
    <row r="101" spans="1:15" ht="12.75" customHeight="1">
      <c r="A101" s="70">
        <v>5</v>
      </c>
      <c r="B101" s="113" t="s">
        <v>388</v>
      </c>
      <c r="C101" s="14" t="s">
        <v>21</v>
      </c>
      <c r="D101" s="13"/>
      <c r="E101" s="148" t="s">
        <v>387</v>
      </c>
      <c r="F101" s="170">
        <f t="shared" si="7"/>
        <v>2433.9831932773109</v>
      </c>
      <c r="G101" s="171">
        <f t="shared" si="8"/>
        <v>507.07983193277312</v>
      </c>
      <c r="H101" s="170">
        <v>2896.44</v>
      </c>
      <c r="I101" s="170">
        <f t="shared" si="9"/>
        <v>603.42499999999995</v>
      </c>
      <c r="J101" s="223" t="s">
        <v>111</v>
      </c>
      <c r="K101" s="36" t="s">
        <v>131</v>
      </c>
      <c r="L101" s="202" t="s">
        <v>422</v>
      </c>
      <c r="M101" s="341" t="s">
        <v>421</v>
      </c>
      <c r="N101" s="341" t="s">
        <v>421</v>
      </c>
      <c r="O101" s="251" t="s">
        <v>174</v>
      </c>
    </row>
    <row r="102" spans="1:15" ht="12.75" customHeight="1">
      <c r="A102" s="70">
        <v>6</v>
      </c>
      <c r="B102" s="113" t="s">
        <v>286</v>
      </c>
      <c r="C102" s="14" t="s">
        <v>21</v>
      </c>
      <c r="D102" s="13"/>
      <c r="E102" s="148" t="s">
        <v>285</v>
      </c>
      <c r="F102" s="170">
        <f t="shared" si="7"/>
        <v>2100.840336134454</v>
      </c>
      <c r="G102" s="171">
        <f t="shared" si="8"/>
        <v>437.67507002801125</v>
      </c>
      <c r="H102" s="170">
        <v>2500</v>
      </c>
      <c r="I102" s="170">
        <f t="shared" si="9"/>
        <v>520.83333333333337</v>
      </c>
      <c r="J102" s="223" t="s">
        <v>111</v>
      </c>
      <c r="K102" s="36" t="s">
        <v>131</v>
      </c>
      <c r="L102" s="202" t="s">
        <v>422</v>
      </c>
      <c r="M102" s="341" t="s">
        <v>421</v>
      </c>
      <c r="N102" s="341" t="s">
        <v>421</v>
      </c>
      <c r="O102" s="251" t="s">
        <v>174</v>
      </c>
    </row>
    <row r="103" spans="1:15" ht="12.75" customHeight="1">
      <c r="A103" s="70">
        <v>7</v>
      </c>
      <c r="B103" s="113" t="s">
        <v>0</v>
      </c>
      <c r="C103" s="14" t="s">
        <v>21</v>
      </c>
      <c r="D103" s="13"/>
      <c r="E103" s="237" t="s">
        <v>5</v>
      </c>
      <c r="F103" s="170">
        <f t="shared" si="7"/>
        <v>54.705882352941174</v>
      </c>
      <c r="G103" s="171">
        <f t="shared" si="8"/>
        <v>11.397058823529411</v>
      </c>
      <c r="H103" s="170">
        <v>65.099999999999994</v>
      </c>
      <c r="I103" s="170">
        <f t="shared" si="9"/>
        <v>13.562499999999998</v>
      </c>
      <c r="J103" s="223" t="s">
        <v>111</v>
      </c>
      <c r="K103" s="36" t="s">
        <v>131</v>
      </c>
      <c r="L103" s="202" t="s">
        <v>422</v>
      </c>
      <c r="M103" s="341" t="s">
        <v>421</v>
      </c>
      <c r="N103" s="341" t="s">
        <v>421</v>
      </c>
      <c r="O103" s="251" t="s">
        <v>174</v>
      </c>
    </row>
    <row r="104" spans="1:15" ht="12.75" customHeight="1">
      <c r="A104" s="70">
        <v>8</v>
      </c>
      <c r="B104" s="114" t="s">
        <v>24</v>
      </c>
      <c r="C104" s="14" t="s">
        <v>21</v>
      </c>
      <c r="D104" s="13"/>
      <c r="E104" s="148" t="s">
        <v>231</v>
      </c>
      <c r="F104" s="170">
        <f t="shared" si="7"/>
        <v>0</v>
      </c>
      <c r="G104" s="171">
        <f t="shared" si="8"/>
        <v>0</v>
      </c>
      <c r="H104" s="170">
        <v>0</v>
      </c>
      <c r="I104" s="170">
        <f t="shared" si="9"/>
        <v>0</v>
      </c>
      <c r="J104" s="223" t="s">
        <v>111</v>
      </c>
      <c r="K104" s="36" t="s">
        <v>131</v>
      </c>
      <c r="L104" s="202" t="s">
        <v>422</v>
      </c>
      <c r="M104" s="341" t="s">
        <v>421</v>
      </c>
      <c r="N104" s="341" t="s">
        <v>421</v>
      </c>
      <c r="O104" s="251" t="s">
        <v>174</v>
      </c>
    </row>
    <row r="105" spans="1:15" ht="12.75" customHeight="1">
      <c r="A105" s="70">
        <v>9</v>
      </c>
      <c r="B105" s="114" t="s">
        <v>293</v>
      </c>
      <c r="C105" s="14" t="s">
        <v>21</v>
      </c>
      <c r="D105" s="13"/>
      <c r="E105" s="148" t="s">
        <v>294</v>
      </c>
      <c r="F105" s="170">
        <f t="shared" si="7"/>
        <v>23.529411764705884</v>
      </c>
      <c r="G105" s="171">
        <f t="shared" si="8"/>
        <v>4.9019607843137258</v>
      </c>
      <c r="H105" s="170">
        <v>28</v>
      </c>
      <c r="I105" s="170">
        <f t="shared" si="9"/>
        <v>5.8333333333333339</v>
      </c>
      <c r="J105" s="223" t="s">
        <v>111</v>
      </c>
      <c r="K105" s="36" t="s">
        <v>131</v>
      </c>
      <c r="L105" s="202" t="s">
        <v>422</v>
      </c>
      <c r="M105" s="341" t="s">
        <v>421</v>
      </c>
      <c r="N105" s="341" t="s">
        <v>421</v>
      </c>
      <c r="O105" s="251" t="s">
        <v>174</v>
      </c>
    </row>
    <row r="106" spans="1:15" ht="12.75" customHeight="1">
      <c r="A106" s="70">
        <v>10</v>
      </c>
      <c r="B106" s="114" t="s">
        <v>316</v>
      </c>
      <c r="C106" s="14" t="s">
        <v>287</v>
      </c>
      <c r="D106" s="13"/>
      <c r="E106" s="148" t="s">
        <v>317</v>
      </c>
      <c r="F106" s="170">
        <f t="shared" si="7"/>
        <v>252.10084033613447</v>
      </c>
      <c r="G106" s="171">
        <f t="shared" si="8"/>
        <v>52.52100840336135</v>
      </c>
      <c r="H106" s="170">
        <v>300</v>
      </c>
      <c r="I106" s="170">
        <f t="shared" si="9"/>
        <v>62.5</v>
      </c>
      <c r="J106" s="223" t="s">
        <v>111</v>
      </c>
      <c r="K106" s="36" t="s">
        <v>131</v>
      </c>
      <c r="L106" s="202" t="s">
        <v>422</v>
      </c>
      <c r="M106" s="341" t="s">
        <v>421</v>
      </c>
      <c r="N106" s="341" t="s">
        <v>421</v>
      </c>
      <c r="O106" s="251" t="s">
        <v>174</v>
      </c>
    </row>
    <row r="107" spans="1:15" ht="12.75" customHeight="1">
      <c r="A107" s="70">
        <v>11</v>
      </c>
      <c r="B107" s="114" t="s">
        <v>298</v>
      </c>
      <c r="C107" s="14" t="s">
        <v>21</v>
      </c>
      <c r="D107" s="13"/>
      <c r="E107" s="148" t="s">
        <v>299</v>
      </c>
      <c r="F107" s="170">
        <f t="shared" si="7"/>
        <v>56.302521008403367</v>
      </c>
      <c r="G107" s="171">
        <f t="shared" si="8"/>
        <v>11.729691876750701</v>
      </c>
      <c r="H107" s="170">
        <v>67</v>
      </c>
      <c r="I107" s="170">
        <f t="shared" si="9"/>
        <v>13.958333333333334</v>
      </c>
      <c r="J107" s="223" t="s">
        <v>111</v>
      </c>
      <c r="K107" s="36" t="s">
        <v>131</v>
      </c>
      <c r="L107" s="202" t="s">
        <v>422</v>
      </c>
      <c r="M107" s="341" t="s">
        <v>421</v>
      </c>
      <c r="N107" s="341" t="s">
        <v>421</v>
      </c>
      <c r="O107" s="251" t="s">
        <v>174</v>
      </c>
    </row>
    <row r="108" spans="1:15" ht="12.75" customHeight="1">
      <c r="A108" s="70">
        <v>12</v>
      </c>
      <c r="B108" s="114" t="s">
        <v>279</v>
      </c>
      <c r="C108" s="14" t="s">
        <v>21</v>
      </c>
      <c r="D108" s="13"/>
      <c r="E108" s="148" t="s">
        <v>280</v>
      </c>
      <c r="F108" s="170">
        <f t="shared" si="7"/>
        <v>113.1764705882353</v>
      </c>
      <c r="G108" s="171">
        <f t="shared" si="8"/>
        <v>23.578431372549023</v>
      </c>
      <c r="H108" s="170">
        <v>134.68</v>
      </c>
      <c r="I108" s="170">
        <f t="shared" si="9"/>
        <v>28.058333333333337</v>
      </c>
      <c r="J108" s="223" t="s">
        <v>111</v>
      </c>
      <c r="K108" s="36" t="s">
        <v>131</v>
      </c>
      <c r="L108" s="202" t="s">
        <v>422</v>
      </c>
      <c r="M108" s="341" t="s">
        <v>421</v>
      </c>
      <c r="N108" s="341" t="s">
        <v>421</v>
      </c>
      <c r="O108" s="251" t="s">
        <v>174</v>
      </c>
    </row>
    <row r="109" spans="1:15" ht="12.75" customHeight="1">
      <c r="A109" s="70">
        <v>13</v>
      </c>
      <c r="B109" s="114" t="s">
        <v>350</v>
      </c>
      <c r="C109" s="14" t="s">
        <v>21</v>
      </c>
      <c r="D109" s="13"/>
      <c r="E109" s="148" t="s">
        <v>351</v>
      </c>
      <c r="F109" s="170">
        <f t="shared" si="7"/>
        <v>52.941176470588239</v>
      </c>
      <c r="G109" s="171">
        <f t="shared" si="8"/>
        <v>11.029411764705884</v>
      </c>
      <c r="H109" s="170">
        <v>63</v>
      </c>
      <c r="I109" s="170">
        <f t="shared" si="9"/>
        <v>13.125000000000002</v>
      </c>
      <c r="J109" s="223" t="s">
        <v>111</v>
      </c>
      <c r="K109" s="36" t="s">
        <v>131</v>
      </c>
      <c r="L109" s="202" t="s">
        <v>422</v>
      </c>
      <c r="M109" s="341" t="s">
        <v>421</v>
      </c>
      <c r="N109" s="341" t="s">
        <v>421</v>
      </c>
      <c r="O109" s="251" t="s">
        <v>174</v>
      </c>
    </row>
    <row r="110" spans="1:15" ht="12.75" customHeight="1">
      <c r="A110" s="70">
        <v>14</v>
      </c>
      <c r="B110" s="114" t="s">
        <v>273</v>
      </c>
      <c r="C110" s="14" t="s">
        <v>21</v>
      </c>
      <c r="D110" s="13"/>
      <c r="E110" s="148" t="s">
        <v>278</v>
      </c>
      <c r="F110" s="170">
        <f t="shared" si="7"/>
        <v>6.7226890756302522</v>
      </c>
      <c r="G110" s="171">
        <f t="shared" si="8"/>
        <v>1.400560224089636</v>
      </c>
      <c r="H110" s="170">
        <v>8</v>
      </c>
      <c r="I110" s="170">
        <f t="shared" si="9"/>
        <v>1.6666666666666667</v>
      </c>
      <c r="J110" s="223" t="s">
        <v>111</v>
      </c>
      <c r="K110" s="36" t="s">
        <v>131</v>
      </c>
      <c r="L110" s="202" t="s">
        <v>422</v>
      </c>
      <c r="M110" s="341" t="s">
        <v>421</v>
      </c>
      <c r="N110" s="341" t="s">
        <v>421</v>
      </c>
      <c r="O110" s="251" t="s">
        <v>174</v>
      </c>
    </row>
    <row r="111" spans="1:15" ht="12.75" customHeight="1">
      <c r="A111" s="70">
        <v>15</v>
      </c>
      <c r="B111" s="114" t="s">
        <v>37</v>
      </c>
      <c r="C111" s="14" t="s">
        <v>13</v>
      </c>
      <c r="D111" s="13"/>
      <c r="E111" s="237" t="s">
        <v>3</v>
      </c>
      <c r="F111" s="170">
        <f t="shared" si="7"/>
        <v>11.756302521008404</v>
      </c>
      <c r="G111" s="171">
        <f t="shared" si="8"/>
        <v>2.4492296918767509</v>
      </c>
      <c r="H111" s="170">
        <v>13.99</v>
      </c>
      <c r="I111" s="170">
        <f t="shared" si="9"/>
        <v>2.9145833333333333</v>
      </c>
      <c r="J111" s="223" t="s">
        <v>111</v>
      </c>
      <c r="K111" s="36" t="s">
        <v>131</v>
      </c>
      <c r="L111" s="202" t="s">
        <v>422</v>
      </c>
      <c r="M111" s="341" t="s">
        <v>421</v>
      </c>
      <c r="N111" s="341" t="s">
        <v>421</v>
      </c>
      <c r="O111" s="251" t="s">
        <v>174</v>
      </c>
    </row>
    <row r="112" spans="1:15" ht="12.75" customHeight="1">
      <c r="A112" s="70">
        <v>16</v>
      </c>
      <c r="B112" s="113" t="s">
        <v>80</v>
      </c>
      <c r="C112" s="34" t="s">
        <v>13</v>
      </c>
      <c r="D112" s="238"/>
      <c r="E112" s="239" t="s">
        <v>2</v>
      </c>
      <c r="F112" s="170">
        <f t="shared" si="7"/>
        <v>24.369747899159666</v>
      </c>
      <c r="G112" s="171">
        <f t="shared" si="8"/>
        <v>5.0770308123249306</v>
      </c>
      <c r="H112" s="170">
        <v>29</v>
      </c>
      <c r="I112" s="170">
        <f t="shared" si="9"/>
        <v>6.041666666666667</v>
      </c>
      <c r="J112" s="223" t="s">
        <v>111</v>
      </c>
      <c r="K112" s="36" t="s">
        <v>131</v>
      </c>
      <c r="L112" s="202" t="s">
        <v>422</v>
      </c>
      <c r="M112" s="341" t="s">
        <v>421</v>
      </c>
      <c r="N112" s="341" t="s">
        <v>421</v>
      </c>
      <c r="O112" s="251" t="s">
        <v>174</v>
      </c>
    </row>
    <row r="113" spans="1:15" ht="12.75" customHeight="1">
      <c r="A113" s="70">
        <v>17</v>
      </c>
      <c r="B113" s="113" t="s">
        <v>276</v>
      </c>
      <c r="C113" s="34" t="s">
        <v>21</v>
      </c>
      <c r="D113" s="238"/>
      <c r="E113" s="239" t="s">
        <v>277</v>
      </c>
      <c r="F113" s="170">
        <f t="shared" si="7"/>
        <v>54.621848739495803</v>
      </c>
      <c r="G113" s="171">
        <f t="shared" si="8"/>
        <v>11.379551820728294</v>
      </c>
      <c r="H113" s="170">
        <v>65</v>
      </c>
      <c r="I113" s="170">
        <f t="shared" si="9"/>
        <v>13.541666666666668</v>
      </c>
      <c r="J113" s="223" t="s">
        <v>111</v>
      </c>
      <c r="K113" s="36" t="s">
        <v>131</v>
      </c>
      <c r="L113" s="202" t="s">
        <v>422</v>
      </c>
      <c r="M113" s="341" t="s">
        <v>421</v>
      </c>
      <c r="N113" s="341" t="s">
        <v>421</v>
      </c>
      <c r="O113" s="251" t="s">
        <v>174</v>
      </c>
    </row>
    <row r="114" spans="1:15" ht="12.75" customHeight="1">
      <c r="A114" s="70">
        <v>18</v>
      </c>
      <c r="B114" s="113" t="s">
        <v>406</v>
      </c>
      <c r="C114" s="34"/>
      <c r="D114" s="238"/>
      <c r="E114" s="336" t="s">
        <v>230</v>
      </c>
      <c r="F114" s="170">
        <f t="shared" si="7"/>
        <v>121.84873949579833</v>
      </c>
      <c r="G114" s="171">
        <f t="shared" si="8"/>
        <v>25.385154061624654</v>
      </c>
      <c r="H114" s="170">
        <v>145</v>
      </c>
      <c r="I114" s="170">
        <f t="shared" si="9"/>
        <v>30.208333333333336</v>
      </c>
      <c r="J114" s="223" t="s">
        <v>111</v>
      </c>
      <c r="K114" s="36" t="s">
        <v>131</v>
      </c>
      <c r="L114" s="202" t="s">
        <v>422</v>
      </c>
      <c r="M114" s="341" t="s">
        <v>421</v>
      </c>
      <c r="N114" s="341" t="s">
        <v>421</v>
      </c>
      <c r="O114" s="251" t="s">
        <v>174</v>
      </c>
    </row>
    <row r="115" spans="1:15" ht="12.75" customHeight="1">
      <c r="A115" s="70">
        <v>19</v>
      </c>
      <c r="B115" s="113" t="s">
        <v>281</v>
      </c>
      <c r="C115" s="34" t="s">
        <v>21</v>
      </c>
      <c r="D115" s="238"/>
      <c r="E115" s="239" t="s">
        <v>282</v>
      </c>
      <c r="F115" s="170">
        <f t="shared" si="7"/>
        <v>18.487394957983195</v>
      </c>
      <c r="G115" s="171">
        <f t="shared" si="8"/>
        <v>3.8515406162464991</v>
      </c>
      <c r="H115" s="170">
        <v>22</v>
      </c>
      <c r="I115" s="170">
        <f t="shared" si="9"/>
        <v>4.5833333333333339</v>
      </c>
      <c r="J115" s="223" t="s">
        <v>111</v>
      </c>
      <c r="K115" s="36" t="s">
        <v>131</v>
      </c>
      <c r="L115" s="202" t="s">
        <v>422</v>
      </c>
      <c r="M115" s="341" t="s">
        <v>421</v>
      </c>
      <c r="N115" s="341" t="s">
        <v>421</v>
      </c>
      <c r="O115" s="251" t="s">
        <v>174</v>
      </c>
    </row>
    <row r="116" spans="1:15" ht="12.75" customHeight="1">
      <c r="A116" s="70">
        <v>20</v>
      </c>
      <c r="B116" s="113" t="s">
        <v>283</v>
      </c>
      <c r="C116" s="34" t="s">
        <v>21</v>
      </c>
      <c r="D116" s="238"/>
      <c r="E116" s="239" t="s">
        <v>284</v>
      </c>
      <c r="F116" s="170">
        <f t="shared" si="7"/>
        <v>36.983193277310924</v>
      </c>
      <c r="G116" s="171">
        <f t="shared" si="8"/>
        <v>7.7048319327731098</v>
      </c>
      <c r="H116" s="170">
        <v>44.01</v>
      </c>
      <c r="I116" s="170">
        <f t="shared" si="9"/>
        <v>9.1687500000000011</v>
      </c>
      <c r="J116" s="223" t="s">
        <v>111</v>
      </c>
      <c r="K116" s="36" t="s">
        <v>131</v>
      </c>
      <c r="L116" s="202" t="s">
        <v>422</v>
      </c>
      <c r="M116" s="341" t="s">
        <v>421</v>
      </c>
      <c r="N116" s="341" t="s">
        <v>421</v>
      </c>
      <c r="O116" s="251" t="s">
        <v>174</v>
      </c>
    </row>
    <row r="117" spans="1:15" ht="12.75" customHeight="1">
      <c r="A117" s="70">
        <v>21</v>
      </c>
      <c r="B117" s="113" t="s">
        <v>20</v>
      </c>
      <c r="C117" s="42" t="s">
        <v>22</v>
      </c>
      <c r="D117" s="22"/>
      <c r="E117" s="150" t="s">
        <v>1</v>
      </c>
      <c r="F117" s="170">
        <f t="shared" si="7"/>
        <v>0</v>
      </c>
      <c r="G117" s="171">
        <f t="shared" si="8"/>
        <v>0</v>
      </c>
      <c r="H117" s="170">
        <v>0</v>
      </c>
      <c r="I117" s="170">
        <f t="shared" si="9"/>
        <v>0</v>
      </c>
      <c r="J117" s="223" t="s">
        <v>111</v>
      </c>
      <c r="K117" s="36" t="s">
        <v>131</v>
      </c>
      <c r="L117" s="202" t="s">
        <v>422</v>
      </c>
      <c r="M117" s="341" t="s">
        <v>421</v>
      </c>
      <c r="N117" s="341" t="s">
        <v>421</v>
      </c>
      <c r="O117" s="251" t="s">
        <v>174</v>
      </c>
    </row>
    <row r="118" spans="1:15" ht="12.75" customHeight="1">
      <c r="A118" s="70">
        <v>22</v>
      </c>
      <c r="B118" s="113" t="s">
        <v>271</v>
      </c>
      <c r="C118" s="42" t="s">
        <v>21</v>
      </c>
      <c r="D118" s="22"/>
      <c r="E118" s="150" t="s">
        <v>272</v>
      </c>
      <c r="F118" s="170">
        <f t="shared" si="7"/>
        <v>17.647058823529413</v>
      </c>
      <c r="G118" s="171">
        <f t="shared" si="8"/>
        <v>3.6764705882352944</v>
      </c>
      <c r="H118" s="170">
        <v>21</v>
      </c>
      <c r="I118" s="170">
        <f t="shared" si="9"/>
        <v>4.375</v>
      </c>
      <c r="J118" s="223" t="s">
        <v>111</v>
      </c>
      <c r="K118" s="36" t="s">
        <v>131</v>
      </c>
      <c r="L118" s="202" t="s">
        <v>422</v>
      </c>
      <c r="M118" s="341" t="s">
        <v>421</v>
      </c>
      <c r="N118" s="341" t="s">
        <v>421</v>
      </c>
      <c r="O118" s="251" t="s">
        <v>174</v>
      </c>
    </row>
    <row r="119" spans="1:15" ht="12.75" customHeight="1">
      <c r="A119" s="70">
        <v>23</v>
      </c>
      <c r="B119" s="114" t="s">
        <v>42</v>
      </c>
      <c r="C119" s="14" t="s">
        <v>21</v>
      </c>
      <c r="D119" s="13"/>
      <c r="E119" s="237" t="s">
        <v>4</v>
      </c>
      <c r="F119" s="170">
        <f t="shared" si="7"/>
        <v>185.21008403361347</v>
      </c>
      <c r="G119" s="171">
        <f t="shared" si="8"/>
        <v>38.585434173669476</v>
      </c>
      <c r="H119" s="170">
        <v>220.4</v>
      </c>
      <c r="I119" s="170">
        <f t="shared" si="9"/>
        <v>45.916666666666671</v>
      </c>
      <c r="J119" s="223" t="s">
        <v>111</v>
      </c>
      <c r="K119" s="36" t="s">
        <v>131</v>
      </c>
      <c r="L119" s="202" t="s">
        <v>422</v>
      </c>
      <c r="M119" s="341" t="s">
        <v>421</v>
      </c>
      <c r="N119" s="341" t="s">
        <v>421</v>
      </c>
      <c r="O119" s="251" t="s">
        <v>174</v>
      </c>
    </row>
    <row r="120" spans="1:15" ht="12.75" customHeight="1">
      <c r="A120" s="70">
        <v>24</v>
      </c>
      <c r="B120" s="114" t="s">
        <v>50</v>
      </c>
      <c r="C120" s="14" t="s">
        <v>76</v>
      </c>
      <c r="D120" s="13"/>
      <c r="E120" s="237" t="s">
        <v>4</v>
      </c>
      <c r="F120" s="170">
        <f t="shared" si="7"/>
        <v>23.529411764705884</v>
      </c>
      <c r="G120" s="171">
        <f t="shared" si="8"/>
        <v>4.9019607843137258</v>
      </c>
      <c r="H120" s="170">
        <v>28</v>
      </c>
      <c r="I120" s="170">
        <f t="shared" si="9"/>
        <v>5.8333333333333339</v>
      </c>
      <c r="J120" s="223" t="s">
        <v>111</v>
      </c>
      <c r="K120" s="36" t="s">
        <v>131</v>
      </c>
      <c r="L120" s="202" t="s">
        <v>422</v>
      </c>
      <c r="M120" s="341" t="s">
        <v>421</v>
      </c>
      <c r="N120" s="341" t="s">
        <v>421</v>
      </c>
      <c r="O120" s="251" t="s">
        <v>174</v>
      </c>
    </row>
    <row r="121" spans="1:15" ht="12.75" customHeight="1">
      <c r="A121" s="70">
        <v>25</v>
      </c>
      <c r="B121" s="114" t="s">
        <v>289</v>
      </c>
      <c r="C121" s="14" t="s">
        <v>21</v>
      </c>
      <c r="D121" s="13"/>
      <c r="E121" s="237" t="s">
        <v>290</v>
      </c>
      <c r="F121" s="170">
        <f t="shared" si="7"/>
        <v>15.042016806722689</v>
      </c>
      <c r="G121" s="171">
        <f t="shared" si="8"/>
        <v>3.1337535014005602</v>
      </c>
      <c r="H121" s="170">
        <v>17.899999999999999</v>
      </c>
      <c r="I121" s="170">
        <f t="shared" si="9"/>
        <v>3.7291666666666665</v>
      </c>
      <c r="J121" s="223" t="s">
        <v>111</v>
      </c>
      <c r="K121" s="36" t="s">
        <v>131</v>
      </c>
      <c r="L121" s="202" t="s">
        <v>422</v>
      </c>
      <c r="M121" s="341" t="s">
        <v>421</v>
      </c>
      <c r="N121" s="341" t="s">
        <v>421</v>
      </c>
      <c r="O121" s="251" t="s">
        <v>174</v>
      </c>
    </row>
    <row r="122" spans="1:15" ht="12.75" customHeight="1">
      <c r="A122" s="70">
        <v>26</v>
      </c>
      <c r="B122" s="114" t="s">
        <v>396</v>
      </c>
      <c r="C122" s="34" t="s">
        <v>21</v>
      </c>
      <c r="D122" s="24"/>
      <c r="E122" s="149" t="s">
        <v>397</v>
      </c>
      <c r="F122" s="170">
        <f t="shared" si="7"/>
        <v>147.30252100840337</v>
      </c>
      <c r="G122" s="171">
        <f t="shared" si="8"/>
        <v>30.688025210084039</v>
      </c>
      <c r="H122" s="170">
        <v>175.29</v>
      </c>
      <c r="I122" s="170">
        <f t="shared" si="9"/>
        <v>36.518750000000004</v>
      </c>
      <c r="J122" s="223" t="s">
        <v>111</v>
      </c>
      <c r="K122" s="36" t="s">
        <v>131</v>
      </c>
      <c r="L122" s="202" t="s">
        <v>422</v>
      </c>
      <c r="M122" s="341" t="s">
        <v>421</v>
      </c>
      <c r="N122" s="341" t="s">
        <v>421</v>
      </c>
      <c r="O122" s="251" t="s">
        <v>174</v>
      </c>
    </row>
    <row r="123" spans="1:15" ht="12.75" customHeight="1">
      <c r="A123" s="70">
        <v>27</v>
      </c>
      <c r="B123" s="114" t="s">
        <v>336</v>
      </c>
      <c r="C123" s="14" t="s">
        <v>21</v>
      </c>
      <c r="D123" s="13"/>
      <c r="E123" s="234" t="s">
        <v>337</v>
      </c>
      <c r="F123" s="170">
        <f t="shared" si="7"/>
        <v>84.033613445378151</v>
      </c>
      <c r="G123" s="171">
        <f t="shared" si="8"/>
        <v>17.50700280112045</v>
      </c>
      <c r="H123" s="170">
        <v>100</v>
      </c>
      <c r="I123" s="170">
        <f t="shared" si="9"/>
        <v>20.833333333333336</v>
      </c>
      <c r="J123" s="223" t="s">
        <v>111</v>
      </c>
      <c r="K123" s="36" t="s">
        <v>131</v>
      </c>
      <c r="L123" s="202" t="s">
        <v>422</v>
      </c>
      <c r="M123" s="341" t="s">
        <v>421</v>
      </c>
      <c r="N123" s="341" t="s">
        <v>421</v>
      </c>
      <c r="O123" s="251" t="s">
        <v>174</v>
      </c>
    </row>
    <row r="124" spans="1:15" ht="12.75" customHeight="1">
      <c r="A124" s="70">
        <v>28</v>
      </c>
      <c r="B124" s="114" t="s">
        <v>291</v>
      </c>
      <c r="C124" s="14" t="s">
        <v>21</v>
      </c>
      <c r="D124" s="13"/>
      <c r="E124" s="234" t="s">
        <v>292</v>
      </c>
      <c r="F124" s="170">
        <f t="shared" si="7"/>
        <v>102.10084033613445</v>
      </c>
      <c r="G124" s="171">
        <f t="shared" si="8"/>
        <v>21.271008403361346</v>
      </c>
      <c r="H124" s="170">
        <v>121.5</v>
      </c>
      <c r="I124" s="170">
        <f t="shared" si="9"/>
        <v>25.3125</v>
      </c>
      <c r="J124" s="223" t="s">
        <v>111</v>
      </c>
      <c r="K124" s="36" t="s">
        <v>131</v>
      </c>
      <c r="L124" s="202" t="s">
        <v>422</v>
      </c>
      <c r="M124" s="341" t="s">
        <v>421</v>
      </c>
      <c r="N124" s="341" t="s">
        <v>421</v>
      </c>
      <c r="O124" s="251" t="s">
        <v>174</v>
      </c>
    </row>
    <row r="125" spans="1:15" ht="12.75" customHeight="1">
      <c r="A125" s="70">
        <v>29</v>
      </c>
      <c r="B125" s="114" t="s">
        <v>342</v>
      </c>
      <c r="C125" s="14" t="s">
        <v>21</v>
      </c>
      <c r="D125" s="13"/>
      <c r="E125" s="234" t="s">
        <v>343</v>
      </c>
      <c r="F125" s="170">
        <f t="shared" si="7"/>
        <v>55.462184873949582</v>
      </c>
      <c r="G125" s="171">
        <f t="shared" si="8"/>
        <v>11.554621848739497</v>
      </c>
      <c r="H125" s="170">
        <v>66</v>
      </c>
      <c r="I125" s="170">
        <f t="shared" si="9"/>
        <v>13.750000000000002</v>
      </c>
      <c r="J125" s="223" t="s">
        <v>111</v>
      </c>
      <c r="K125" s="36" t="s">
        <v>131</v>
      </c>
      <c r="L125" s="202" t="s">
        <v>422</v>
      </c>
      <c r="M125" s="341" t="s">
        <v>421</v>
      </c>
      <c r="N125" s="341" t="s">
        <v>421</v>
      </c>
      <c r="O125" s="251" t="s">
        <v>174</v>
      </c>
    </row>
    <row r="126" spans="1:15" ht="12.75" customHeight="1">
      <c r="A126" s="70">
        <v>30</v>
      </c>
      <c r="B126" s="108" t="s">
        <v>73</v>
      </c>
      <c r="C126" s="34" t="s">
        <v>21</v>
      </c>
      <c r="D126" s="24"/>
      <c r="E126" s="154" t="s">
        <v>134</v>
      </c>
      <c r="F126" s="170">
        <f t="shared" si="7"/>
        <v>1310.9243697478992</v>
      </c>
      <c r="G126" s="171">
        <f t="shared" si="8"/>
        <v>273.10924369747903</v>
      </c>
      <c r="H126" s="170">
        <v>1560</v>
      </c>
      <c r="I126" s="170">
        <f t="shared" si="9"/>
        <v>325.00000000000006</v>
      </c>
      <c r="J126" s="223" t="s">
        <v>111</v>
      </c>
      <c r="K126" s="36" t="s">
        <v>131</v>
      </c>
      <c r="L126" s="202" t="s">
        <v>422</v>
      </c>
      <c r="M126" s="341" t="s">
        <v>421</v>
      </c>
      <c r="N126" s="341" t="s">
        <v>421</v>
      </c>
      <c r="O126" s="251" t="s">
        <v>174</v>
      </c>
    </row>
    <row r="127" spans="1:15" ht="12.75" customHeight="1">
      <c r="A127" s="70">
        <v>31</v>
      </c>
      <c r="B127" s="280" t="s">
        <v>71</v>
      </c>
      <c r="C127" s="34" t="s">
        <v>21</v>
      </c>
      <c r="D127" s="24"/>
      <c r="E127" s="154" t="s">
        <v>135</v>
      </c>
      <c r="F127" s="170">
        <f t="shared" si="7"/>
        <v>3388.2352941176473</v>
      </c>
      <c r="G127" s="171">
        <f t="shared" si="8"/>
        <v>705.88235294117658</v>
      </c>
      <c r="H127" s="170">
        <v>4032</v>
      </c>
      <c r="I127" s="170">
        <f t="shared" si="9"/>
        <v>840.00000000000011</v>
      </c>
      <c r="J127" s="223" t="s">
        <v>111</v>
      </c>
      <c r="K127" s="36" t="s">
        <v>131</v>
      </c>
      <c r="L127" s="202" t="s">
        <v>422</v>
      </c>
      <c r="M127" s="341" t="s">
        <v>421</v>
      </c>
      <c r="N127" s="341" t="s">
        <v>421</v>
      </c>
      <c r="O127" s="251" t="s">
        <v>174</v>
      </c>
    </row>
    <row r="128" spans="1:15" ht="12.75" customHeight="1">
      <c r="A128" s="70">
        <v>32</v>
      </c>
      <c r="B128" s="108" t="s">
        <v>72</v>
      </c>
      <c r="C128" s="34" t="s">
        <v>21</v>
      </c>
      <c r="D128" s="13"/>
      <c r="E128" s="155" t="s">
        <v>186</v>
      </c>
      <c r="F128" s="170">
        <f t="shared" si="7"/>
        <v>11117.705882352941</v>
      </c>
      <c r="G128" s="171">
        <f t="shared" si="8"/>
        <v>2316.1887254901962</v>
      </c>
      <c r="H128" s="170">
        <v>13230.07</v>
      </c>
      <c r="I128" s="170">
        <f t="shared" si="9"/>
        <v>2756.2645833333336</v>
      </c>
      <c r="J128" s="223" t="s">
        <v>111</v>
      </c>
      <c r="K128" s="36" t="s">
        <v>131</v>
      </c>
      <c r="L128" s="202" t="s">
        <v>422</v>
      </c>
      <c r="M128" s="341" t="s">
        <v>421</v>
      </c>
      <c r="N128" s="341" t="s">
        <v>421</v>
      </c>
      <c r="O128" s="251" t="s">
        <v>174</v>
      </c>
    </row>
    <row r="129" spans="1:15" ht="12.75" customHeight="1">
      <c r="A129" s="70">
        <v>33</v>
      </c>
      <c r="B129" s="108" t="s">
        <v>297</v>
      </c>
      <c r="C129" s="23" t="s">
        <v>21</v>
      </c>
      <c r="D129" s="24"/>
      <c r="E129" s="158" t="s">
        <v>296</v>
      </c>
      <c r="F129" s="170">
        <f t="shared" si="7"/>
        <v>157.25210084033614</v>
      </c>
      <c r="G129" s="171">
        <f t="shared" si="8"/>
        <v>32.760854341736696</v>
      </c>
      <c r="H129" s="170">
        <v>187.13</v>
      </c>
      <c r="I129" s="170">
        <f t="shared" si="9"/>
        <v>38.985416666666666</v>
      </c>
      <c r="J129" s="223" t="s">
        <v>111</v>
      </c>
      <c r="K129" s="36" t="s">
        <v>131</v>
      </c>
      <c r="L129" s="202" t="s">
        <v>422</v>
      </c>
      <c r="M129" s="341" t="s">
        <v>421</v>
      </c>
      <c r="N129" s="341" t="s">
        <v>421</v>
      </c>
      <c r="O129" s="251" t="s">
        <v>174</v>
      </c>
    </row>
    <row r="130" spans="1:15" ht="12.75" customHeight="1">
      <c r="A130" s="70">
        <v>34</v>
      </c>
      <c r="B130" s="108" t="s">
        <v>175</v>
      </c>
      <c r="C130" s="23" t="s">
        <v>21</v>
      </c>
      <c r="D130" s="19"/>
      <c r="E130" s="158" t="s">
        <v>136</v>
      </c>
      <c r="F130" s="170">
        <f t="shared" si="7"/>
        <v>8403.361344537816</v>
      </c>
      <c r="G130" s="171">
        <f t="shared" si="8"/>
        <v>1750.700280112045</v>
      </c>
      <c r="H130" s="170">
        <v>10000</v>
      </c>
      <c r="I130" s="170">
        <f t="shared" si="9"/>
        <v>2083.3333333333335</v>
      </c>
      <c r="J130" s="223" t="s">
        <v>111</v>
      </c>
      <c r="K130" s="36" t="s">
        <v>131</v>
      </c>
      <c r="L130" s="202" t="s">
        <v>422</v>
      </c>
      <c r="M130" s="341" t="s">
        <v>421</v>
      </c>
      <c r="N130" s="341" t="s">
        <v>421</v>
      </c>
      <c r="O130" s="251" t="s">
        <v>174</v>
      </c>
    </row>
    <row r="131" spans="1:15" ht="12.75" customHeight="1">
      <c r="A131" s="70">
        <v>35</v>
      </c>
      <c r="B131" s="108" t="s">
        <v>40</v>
      </c>
      <c r="C131" s="34" t="s">
        <v>21</v>
      </c>
      <c r="D131" s="24"/>
      <c r="E131" s="237" t="s">
        <v>192</v>
      </c>
      <c r="F131" s="170">
        <f t="shared" si="7"/>
        <v>0</v>
      </c>
      <c r="G131" s="171">
        <f t="shared" si="8"/>
        <v>0</v>
      </c>
      <c r="H131" s="170">
        <v>0</v>
      </c>
      <c r="I131" s="170">
        <f t="shared" si="9"/>
        <v>0</v>
      </c>
      <c r="J131" s="223" t="s">
        <v>111</v>
      </c>
      <c r="K131" s="36" t="s">
        <v>131</v>
      </c>
      <c r="L131" s="202" t="s">
        <v>422</v>
      </c>
      <c r="M131" s="341" t="s">
        <v>421</v>
      </c>
      <c r="N131" s="341" t="s">
        <v>421</v>
      </c>
      <c r="O131" s="251" t="s">
        <v>174</v>
      </c>
    </row>
    <row r="132" spans="1:15" ht="12.75" customHeight="1">
      <c r="A132" s="70">
        <v>36</v>
      </c>
      <c r="B132" s="108" t="s">
        <v>36</v>
      </c>
      <c r="C132" s="23" t="s">
        <v>21</v>
      </c>
      <c r="D132" s="19"/>
      <c r="E132" s="158" t="s">
        <v>137</v>
      </c>
      <c r="F132" s="170">
        <f t="shared" si="7"/>
        <v>0</v>
      </c>
      <c r="G132" s="171">
        <f t="shared" si="8"/>
        <v>0</v>
      </c>
      <c r="H132" s="170">
        <v>0</v>
      </c>
      <c r="I132" s="170">
        <f t="shared" si="9"/>
        <v>0</v>
      </c>
      <c r="J132" s="223" t="s">
        <v>111</v>
      </c>
      <c r="K132" s="36" t="s">
        <v>131</v>
      </c>
      <c r="L132" s="202" t="s">
        <v>422</v>
      </c>
      <c r="M132" s="341" t="s">
        <v>421</v>
      </c>
      <c r="N132" s="341" t="s">
        <v>421</v>
      </c>
      <c r="O132" s="251" t="s">
        <v>174</v>
      </c>
    </row>
    <row r="133" spans="1:15" ht="12.75" customHeight="1">
      <c r="A133" s="70">
        <v>37</v>
      </c>
      <c r="B133" s="108" t="s">
        <v>38</v>
      </c>
      <c r="C133" s="34" t="s">
        <v>21</v>
      </c>
      <c r="D133" s="19"/>
      <c r="E133" s="154" t="s">
        <v>138</v>
      </c>
      <c r="F133" s="170">
        <f t="shared" si="7"/>
        <v>1680.6722689075632</v>
      </c>
      <c r="G133" s="171">
        <f t="shared" si="8"/>
        <v>350.140056022409</v>
      </c>
      <c r="H133" s="170">
        <v>2000</v>
      </c>
      <c r="I133" s="170">
        <f t="shared" si="9"/>
        <v>416.66666666666669</v>
      </c>
      <c r="J133" s="223" t="s">
        <v>111</v>
      </c>
      <c r="K133" s="36" t="s">
        <v>131</v>
      </c>
      <c r="L133" s="202" t="s">
        <v>422</v>
      </c>
      <c r="M133" s="341" t="s">
        <v>421</v>
      </c>
      <c r="N133" s="341" t="s">
        <v>421</v>
      </c>
      <c r="O133" s="251" t="s">
        <v>174</v>
      </c>
    </row>
    <row r="134" spans="1:15" ht="12.75" customHeight="1">
      <c r="A134" s="70">
        <v>38</v>
      </c>
      <c r="B134" s="108" t="s">
        <v>35</v>
      </c>
      <c r="C134" s="34" t="s">
        <v>21</v>
      </c>
      <c r="D134" s="24"/>
      <c r="E134" s="234" t="s">
        <v>164</v>
      </c>
      <c r="F134" s="170">
        <f t="shared" si="7"/>
        <v>45.630252100840337</v>
      </c>
      <c r="G134" s="171">
        <f t="shared" si="8"/>
        <v>9.5063025210084042</v>
      </c>
      <c r="H134" s="170">
        <v>54.3</v>
      </c>
      <c r="I134" s="170">
        <f t="shared" si="9"/>
        <v>11.3125</v>
      </c>
      <c r="J134" s="223" t="s">
        <v>111</v>
      </c>
      <c r="K134" s="36" t="s">
        <v>131</v>
      </c>
      <c r="L134" s="202" t="s">
        <v>422</v>
      </c>
      <c r="M134" s="341" t="s">
        <v>421</v>
      </c>
      <c r="N134" s="341" t="s">
        <v>421</v>
      </c>
      <c r="O134" s="251" t="s">
        <v>174</v>
      </c>
    </row>
    <row r="135" spans="1:15" ht="21.75" customHeight="1">
      <c r="A135" s="70">
        <v>39</v>
      </c>
      <c r="B135" s="108" t="s">
        <v>270</v>
      </c>
      <c r="C135" s="34" t="s">
        <v>21</v>
      </c>
      <c r="D135" s="24"/>
      <c r="E135" s="324" t="s">
        <v>165</v>
      </c>
      <c r="F135" s="325">
        <f t="shared" si="7"/>
        <v>210.0840336134454</v>
      </c>
      <c r="G135" s="171">
        <f t="shared" si="8"/>
        <v>43.767507002801125</v>
      </c>
      <c r="H135" s="325">
        <v>250</v>
      </c>
      <c r="I135" s="325">
        <f t="shared" si="9"/>
        <v>52.083333333333336</v>
      </c>
      <c r="J135" s="326" t="s">
        <v>111</v>
      </c>
      <c r="K135" s="327" t="s">
        <v>131</v>
      </c>
      <c r="L135" s="202" t="s">
        <v>422</v>
      </c>
      <c r="M135" s="341" t="s">
        <v>421</v>
      </c>
      <c r="N135" s="341" t="s">
        <v>421</v>
      </c>
      <c r="O135" s="328" t="s">
        <v>174</v>
      </c>
    </row>
    <row r="136" spans="1:15" ht="21" customHeight="1">
      <c r="A136" s="70">
        <v>40</v>
      </c>
      <c r="B136" s="108" t="s">
        <v>348</v>
      </c>
      <c r="C136" s="34" t="s">
        <v>21</v>
      </c>
      <c r="D136" s="24"/>
      <c r="E136" s="324" t="s">
        <v>349</v>
      </c>
      <c r="F136" s="170">
        <v>1700</v>
      </c>
      <c r="G136" s="171">
        <f t="shared" si="8"/>
        <v>354.16666666666669</v>
      </c>
      <c r="H136" s="325">
        <v>1700</v>
      </c>
      <c r="I136" s="170">
        <f t="shared" si="9"/>
        <v>421.45833333333331</v>
      </c>
      <c r="J136" s="326" t="s">
        <v>111</v>
      </c>
      <c r="K136" s="327" t="s">
        <v>131</v>
      </c>
      <c r="L136" s="202" t="s">
        <v>422</v>
      </c>
      <c r="M136" s="341" t="s">
        <v>421</v>
      </c>
      <c r="N136" s="341" t="s">
        <v>421</v>
      </c>
      <c r="O136" s="328" t="s">
        <v>174</v>
      </c>
    </row>
    <row r="137" spans="1:15" ht="12.75" customHeight="1">
      <c r="A137" s="70">
        <v>41</v>
      </c>
      <c r="B137" s="108" t="s">
        <v>173</v>
      </c>
      <c r="C137" s="34" t="s">
        <v>21</v>
      </c>
      <c r="D137" s="19"/>
      <c r="E137" s="154" t="s">
        <v>182</v>
      </c>
      <c r="F137" s="170">
        <f t="shared" si="7"/>
        <v>11344.53781512605</v>
      </c>
      <c r="G137" s="171">
        <f t="shared" si="8"/>
        <v>2363.4453781512607</v>
      </c>
      <c r="H137" s="170">
        <v>13500</v>
      </c>
      <c r="I137" s="170">
        <f t="shared" si="9"/>
        <v>2812.5</v>
      </c>
      <c r="J137" s="223" t="s">
        <v>111</v>
      </c>
      <c r="K137" s="36" t="s">
        <v>131</v>
      </c>
      <c r="L137" s="202" t="s">
        <v>422</v>
      </c>
      <c r="M137" s="341" t="s">
        <v>421</v>
      </c>
      <c r="N137" s="341" t="s">
        <v>421</v>
      </c>
      <c r="O137" s="251" t="s">
        <v>174</v>
      </c>
    </row>
    <row r="138" spans="1:15" ht="12.75" customHeight="1">
      <c r="A138" s="70">
        <v>42</v>
      </c>
      <c r="B138" s="120" t="s">
        <v>91</v>
      </c>
      <c r="C138" s="34" t="s">
        <v>21</v>
      </c>
      <c r="D138" s="239"/>
      <c r="E138" s="239" t="s">
        <v>183</v>
      </c>
      <c r="F138" s="170">
        <f t="shared" si="7"/>
        <v>0</v>
      </c>
      <c r="G138" s="171">
        <f t="shared" si="8"/>
        <v>0</v>
      </c>
      <c r="H138" s="170">
        <v>0</v>
      </c>
      <c r="I138" s="170">
        <f t="shared" si="9"/>
        <v>0</v>
      </c>
      <c r="J138" s="223" t="s">
        <v>111</v>
      </c>
      <c r="K138" s="36" t="s">
        <v>131</v>
      </c>
      <c r="L138" s="202" t="s">
        <v>422</v>
      </c>
      <c r="M138" s="341" t="s">
        <v>421</v>
      </c>
      <c r="N138" s="341" t="s">
        <v>421</v>
      </c>
      <c r="O138" s="251" t="s">
        <v>174</v>
      </c>
    </row>
    <row r="139" spans="1:15" ht="12.75" customHeight="1">
      <c r="A139" s="70">
        <v>43</v>
      </c>
      <c r="B139" s="120" t="s">
        <v>92</v>
      </c>
      <c r="C139" s="34" t="s">
        <v>21</v>
      </c>
      <c r="D139" s="24"/>
      <c r="E139" s="154" t="s">
        <v>139</v>
      </c>
      <c r="F139" s="170">
        <f t="shared" si="7"/>
        <v>378.15126050420167</v>
      </c>
      <c r="G139" s="171">
        <f t="shared" si="8"/>
        <v>78.781512605042025</v>
      </c>
      <c r="H139" s="170">
        <v>450</v>
      </c>
      <c r="I139" s="170">
        <f t="shared" si="9"/>
        <v>93.75</v>
      </c>
      <c r="J139" s="223" t="s">
        <v>111</v>
      </c>
      <c r="K139" s="36" t="s">
        <v>131</v>
      </c>
      <c r="L139" s="202" t="s">
        <v>422</v>
      </c>
      <c r="M139" s="341" t="s">
        <v>421</v>
      </c>
      <c r="N139" s="341" t="s">
        <v>421</v>
      </c>
      <c r="O139" s="251" t="s">
        <v>174</v>
      </c>
    </row>
    <row r="140" spans="1:15" ht="12.75" customHeight="1">
      <c r="A140" s="70">
        <v>44</v>
      </c>
      <c r="B140" s="120" t="s">
        <v>34</v>
      </c>
      <c r="C140" s="34" t="s">
        <v>21</v>
      </c>
      <c r="D140" s="24"/>
      <c r="E140" s="154" t="s">
        <v>140</v>
      </c>
      <c r="F140" s="170">
        <f t="shared" si="7"/>
        <v>0</v>
      </c>
      <c r="G140" s="171">
        <f t="shared" si="8"/>
        <v>0</v>
      </c>
      <c r="H140" s="170">
        <v>0</v>
      </c>
      <c r="I140" s="170">
        <f t="shared" si="9"/>
        <v>0</v>
      </c>
      <c r="J140" s="223" t="s">
        <v>111</v>
      </c>
      <c r="K140" s="36" t="s">
        <v>131</v>
      </c>
      <c r="L140" s="202" t="s">
        <v>422</v>
      </c>
      <c r="M140" s="341" t="s">
        <v>421</v>
      </c>
      <c r="N140" s="341" t="s">
        <v>421</v>
      </c>
      <c r="O140" s="251" t="s">
        <v>174</v>
      </c>
    </row>
    <row r="141" spans="1:15" ht="12.75" customHeight="1">
      <c r="A141" s="70">
        <v>45</v>
      </c>
      <c r="B141" s="120" t="s">
        <v>352</v>
      </c>
      <c r="C141" s="34"/>
      <c r="D141" s="24"/>
      <c r="E141" s="154" t="s">
        <v>353</v>
      </c>
      <c r="F141" s="170">
        <f t="shared" si="7"/>
        <v>50.420168067226896</v>
      </c>
      <c r="G141" s="171">
        <f t="shared" si="8"/>
        <v>10.504201680672271</v>
      </c>
      <c r="H141" s="170">
        <v>60</v>
      </c>
      <c r="I141" s="170">
        <f t="shared" si="9"/>
        <v>12.500000000000002</v>
      </c>
      <c r="J141" s="223" t="s">
        <v>111</v>
      </c>
      <c r="K141" s="36" t="s">
        <v>131</v>
      </c>
      <c r="L141" s="202" t="s">
        <v>422</v>
      </c>
      <c r="M141" s="341" t="s">
        <v>421</v>
      </c>
      <c r="N141" s="341" t="s">
        <v>421</v>
      </c>
      <c r="O141" s="251" t="s">
        <v>174</v>
      </c>
    </row>
    <row r="142" spans="1:15" ht="12.75" customHeight="1">
      <c r="A142" s="70">
        <v>46</v>
      </c>
      <c r="B142" s="120" t="s">
        <v>194</v>
      </c>
      <c r="C142" s="23" t="s">
        <v>21</v>
      </c>
      <c r="D142" s="24"/>
      <c r="E142" s="158" t="s">
        <v>186</v>
      </c>
      <c r="F142" s="170">
        <f t="shared" si="7"/>
        <v>216.80672268907563</v>
      </c>
      <c r="G142" s="171">
        <f t="shared" si="8"/>
        <v>45.168067226890756</v>
      </c>
      <c r="H142" s="170">
        <v>258</v>
      </c>
      <c r="I142" s="170">
        <f t="shared" si="9"/>
        <v>53.75</v>
      </c>
      <c r="J142" s="223" t="s">
        <v>111</v>
      </c>
      <c r="K142" s="36" t="s">
        <v>131</v>
      </c>
      <c r="L142" s="202" t="s">
        <v>422</v>
      </c>
      <c r="M142" s="341" t="s">
        <v>421</v>
      </c>
      <c r="N142" s="341" t="s">
        <v>421</v>
      </c>
      <c r="O142" s="251" t="s">
        <v>174</v>
      </c>
    </row>
    <row r="143" spans="1:15" ht="12.75" customHeight="1">
      <c r="A143" s="70">
        <v>47</v>
      </c>
      <c r="B143" s="114" t="s">
        <v>46</v>
      </c>
      <c r="C143" s="23" t="s">
        <v>21</v>
      </c>
      <c r="D143" s="19"/>
      <c r="E143" s="150" t="s">
        <v>141</v>
      </c>
      <c r="F143" s="170">
        <f t="shared" si="7"/>
        <v>0</v>
      </c>
      <c r="G143" s="171">
        <f t="shared" si="8"/>
        <v>0</v>
      </c>
      <c r="H143" s="170">
        <v>0</v>
      </c>
      <c r="I143" s="170">
        <f t="shared" si="9"/>
        <v>0</v>
      </c>
      <c r="J143" s="223" t="s">
        <v>111</v>
      </c>
      <c r="K143" s="36" t="s">
        <v>131</v>
      </c>
      <c r="L143" s="202" t="s">
        <v>422</v>
      </c>
      <c r="M143" s="341" t="s">
        <v>421</v>
      </c>
      <c r="N143" s="341" t="s">
        <v>421</v>
      </c>
      <c r="O143" s="251" t="s">
        <v>174</v>
      </c>
    </row>
    <row r="144" spans="1:15" ht="13.5" customHeight="1">
      <c r="A144" s="70">
        <v>48</v>
      </c>
      <c r="B144" s="118" t="s">
        <v>94</v>
      </c>
      <c r="C144" s="34" t="s">
        <v>21</v>
      </c>
      <c r="D144" s="22"/>
      <c r="E144" s="237" t="s">
        <v>180</v>
      </c>
      <c r="F144" s="170">
        <f t="shared" si="7"/>
        <v>0</v>
      </c>
      <c r="G144" s="171">
        <f t="shared" si="8"/>
        <v>0</v>
      </c>
      <c r="H144" s="170">
        <v>0</v>
      </c>
      <c r="I144" s="170">
        <f t="shared" si="9"/>
        <v>0</v>
      </c>
      <c r="J144" s="223" t="s">
        <v>111</v>
      </c>
      <c r="K144" s="36" t="s">
        <v>131</v>
      </c>
      <c r="L144" s="202" t="s">
        <v>422</v>
      </c>
      <c r="M144" s="341" t="s">
        <v>421</v>
      </c>
      <c r="N144" s="341" t="s">
        <v>421</v>
      </c>
      <c r="O144" s="251" t="s">
        <v>174</v>
      </c>
    </row>
    <row r="145" spans="1:15" ht="12.75" customHeight="1">
      <c r="A145" s="70">
        <v>49</v>
      </c>
      <c r="B145" s="120" t="s">
        <v>179</v>
      </c>
      <c r="C145" s="23" t="s">
        <v>21</v>
      </c>
      <c r="D145" s="24"/>
      <c r="E145" s="237" t="s">
        <v>176</v>
      </c>
      <c r="F145" s="170">
        <f t="shared" si="7"/>
        <v>4033.6134453781515</v>
      </c>
      <c r="G145" s="171">
        <f t="shared" si="8"/>
        <v>840.3361344537816</v>
      </c>
      <c r="H145" s="170">
        <v>4800</v>
      </c>
      <c r="I145" s="170">
        <f t="shared" si="9"/>
        <v>1000</v>
      </c>
      <c r="J145" s="223" t="s">
        <v>111</v>
      </c>
      <c r="K145" s="36" t="s">
        <v>131</v>
      </c>
      <c r="L145" s="202" t="s">
        <v>422</v>
      </c>
      <c r="M145" s="341" t="s">
        <v>421</v>
      </c>
      <c r="N145" s="341" t="s">
        <v>421</v>
      </c>
      <c r="O145" s="251" t="s">
        <v>174</v>
      </c>
    </row>
    <row r="146" spans="1:15" ht="12.75" customHeight="1">
      <c r="A146" s="70">
        <v>50</v>
      </c>
      <c r="B146" s="120" t="s">
        <v>193</v>
      </c>
      <c r="C146" s="23" t="s">
        <v>21</v>
      </c>
      <c r="D146" s="24"/>
      <c r="E146" s="237" t="s">
        <v>213</v>
      </c>
      <c r="F146" s="170">
        <f t="shared" si="7"/>
        <v>0</v>
      </c>
      <c r="G146" s="171">
        <f t="shared" si="8"/>
        <v>0</v>
      </c>
      <c r="H146" s="170">
        <v>0</v>
      </c>
      <c r="I146" s="170">
        <f t="shared" si="9"/>
        <v>0</v>
      </c>
      <c r="J146" s="223" t="s">
        <v>111</v>
      </c>
      <c r="K146" s="36" t="s">
        <v>131</v>
      </c>
      <c r="L146" s="202" t="s">
        <v>422</v>
      </c>
      <c r="M146" s="341" t="s">
        <v>421</v>
      </c>
      <c r="N146" s="341" t="s">
        <v>421</v>
      </c>
      <c r="O146" s="251" t="s">
        <v>174</v>
      </c>
    </row>
    <row r="147" spans="1:15" ht="12.75" customHeight="1">
      <c r="A147" s="70">
        <v>51</v>
      </c>
      <c r="B147" s="120" t="s">
        <v>178</v>
      </c>
      <c r="C147" s="23" t="s">
        <v>21</v>
      </c>
      <c r="D147" s="24"/>
      <c r="E147" s="237" t="s">
        <v>177</v>
      </c>
      <c r="F147" s="170">
        <f t="shared" si="7"/>
        <v>0</v>
      </c>
      <c r="G147" s="171">
        <f t="shared" si="8"/>
        <v>0</v>
      </c>
      <c r="H147" s="170">
        <v>0</v>
      </c>
      <c r="I147" s="170">
        <f t="shared" si="9"/>
        <v>0</v>
      </c>
      <c r="J147" s="223" t="s">
        <v>111</v>
      </c>
      <c r="K147" s="36" t="s">
        <v>131</v>
      </c>
      <c r="L147" s="202" t="s">
        <v>422</v>
      </c>
      <c r="M147" s="341" t="s">
        <v>421</v>
      </c>
      <c r="N147" s="341" t="s">
        <v>421</v>
      </c>
      <c r="O147" s="251" t="s">
        <v>174</v>
      </c>
    </row>
    <row r="148" spans="1:15" ht="12.75" customHeight="1">
      <c r="A148" s="70">
        <v>52</v>
      </c>
      <c r="B148" s="127" t="s">
        <v>214</v>
      </c>
      <c r="C148" s="23" t="s">
        <v>21</v>
      </c>
      <c r="D148" s="24"/>
      <c r="E148" s="237" t="s">
        <v>215</v>
      </c>
      <c r="F148" s="170">
        <f t="shared" si="7"/>
        <v>0</v>
      </c>
      <c r="G148" s="171">
        <f t="shared" si="8"/>
        <v>0</v>
      </c>
      <c r="H148" s="170">
        <v>0</v>
      </c>
      <c r="I148" s="170">
        <f t="shared" si="9"/>
        <v>0</v>
      </c>
      <c r="J148" s="223" t="s">
        <v>111</v>
      </c>
      <c r="K148" s="36" t="s">
        <v>131</v>
      </c>
      <c r="L148" s="202" t="s">
        <v>422</v>
      </c>
      <c r="M148" s="341" t="s">
        <v>421</v>
      </c>
      <c r="N148" s="341" t="s">
        <v>421</v>
      </c>
      <c r="O148" s="251" t="s">
        <v>174</v>
      </c>
    </row>
    <row r="149" spans="1:15" ht="12.75" customHeight="1">
      <c r="A149" s="70">
        <v>53</v>
      </c>
      <c r="B149" s="135" t="s">
        <v>211</v>
      </c>
      <c r="C149" s="23" t="s">
        <v>21</v>
      </c>
      <c r="D149" s="24"/>
      <c r="E149" s="239" t="s">
        <v>212</v>
      </c>
      <c r="F149" s="170">
        <f t="shared" si="7"/>
        <v>0</v>
      </c>
      <c r="G149" s="171">
        <f t="shared" si="8"/>
        <v>0</v>
      </c>
      <c r="H149" s="170">
        <v>0</v>
      </c>
      <c r="I149" s="170">
        <f t="shared" si="9"/>
        <v>0</v>
      </c>
      <c r="J149" s="223" t="s">
        <v>111</v>
      </c>
      <c r="K149" s="36" t="s">
        <v>131</v>
      </c>
      <c r="L149" s="202" t="s">
        <v>422</v>
      </c>
      <c r="M149" s="341" t="s">
        <v>421</v>
      </c>
      <c r="N149" s="341" t="s">
        <v>421</v>
      </c>
      <c r="O149" s="251" t="s">
        <v>174</v>
      </c>
    </row>
    <row r="150" spans="1:15" ht="12.75" customHeight="1">
      <c r="A150" s="70">
        <v>54</v>
      </c>
      <c r="B150" s="114" t="s">
        <v>209</v>
      </c>
      <c r="C150" s="34" t="s">
        <v>21</v>
      </c>
      <c r="D150" s="19"/>
      <c r="E150" s="237" t="s">
        <v>210</v>
      </c>
      <c r="F150" s="170">
        <f t="shared" si="7"/>
        <v>0</v>
      </c>
      <c r="G150" s="171">
        <f t="shared" si="8"/>
        <v>0</v>
      </c>
      <c r="H150" s="170">
        <v>0</v>
      </c>
      <c r="I150" s="170">
        <f t="shared" si="9"/>
        <v>0</v>
      </c>
      <c r="J150" s="223" t="s">
        <v>111</v>
      </c>
      <c r="K150" s="36" t="s">
        <v>131</v>
      </c>
      <c r="L150" s="202" t="s">
        <v>422</v>
      </c>
      <c r="M150" s="341" t="s">
        <v>421</v>
      </c>
      <c r="N150" s="341" t="s">
        <v>421</v>
      </c>
      <c r="O150" s="251" t="s">
        <v>174</v>
      </c>
    </row>
    <row r="151" spans="1:15" ht="12.75" customHeight="1">
      <c r="A151" s="70">
        <v>55</v>
      </c>
      <c r="B151" s="108" t="s">
        <v>93</v>
      </c>
      <c r="C151" s="34" t="s">
        <v>21</v>
      </c>
      <c r="D151" s="24"/>
      <c r="E151" s="237" t="s">
        <v>180</v>
      </c>
      <c r="F151" s="170">
        <f t="shared" si="7"/>
        <v>0</v>
      </c>
      <c r="G151" s="171">
        <f t="shared" si="8"/>
        <v>0</v>
      </c>
      <c r="H151" s="170">
        <v>0</v>
      </c>
      <c r="I151" s="170">
        <f t="shared" si="9"/>
        <v>0</v>
      </c>
      <c r="J151" s="223" t="s">
        <v>111</v>
      </c>
      <c r="K151" s="36" t="s">
        <v>131</v>
      </c>
      <c r="L151" s="202" t="s">
        <v>422</v>
      </c>
      <c r="M151" s="341" t="s">
        <v>421</v>
      </c>
      <c r="N151" s="341" t="s">
        <v>421</v>
      </c>
      <c r="O151" s="251" t="s">
        <v>174</v>
      </c>
    </row>
    <row r="152" spans="1:15" ht="12.75" customHeight="1">
      <c r="A152" s="70">
        <v>56</v>
      </c>
      <c r="B152" s="108" t="s">
        <v>185</v>
      </c>
      <c r="C152" s="34" t="s">
        <v>21</v>
      </c>
      <c r="D152" s="24"/>
      <c r="E152" s="155" t="s">
        <v>415</v>
      </c>
      <c r="F152" s="170">
        <f t="shared" si="7"/>
        <v>1134.453781512605</v>
      </c>
      <c r="G152" s="171">
        <f t="shared" si="8"/>
        <v>236.34453781512605</v>
      </c>
      <c r="H152" s="170">
        <v>1350</v>
      </c>
      <c r="I152" s="170">
        <f t="shared" si="9"/>
        <v>281.25</v>
      </c>
      <c r="J152" s="223" t="s">
        <v>111</v>
      </c>
      <c r="K152" s="36" t="s">
        <v>131</v>
      </c>
      <c r="L152" s="202" t="s">
        <v>422</v>
      </c>
      <c r="M152" s="341" t="s">
        <v>421</v>
      </c>
      <c r="N152" s="341" t="s">
        <v>421</v>
      </c>
      <c r="O152" s="251" t="s">
        <v>174</v>
      </c>
    </row>
    <row r="153" spans="1:15" ht="12.75" customHeight="1">
      <c r="A153" s="70">
        <v>57</v>
      </c>
      <c r="B153" s="108" t="s">
        <v>64</v>
      </c>
      <c r="C153" s="23" t="s">
        <v>21</v>
      </c>
      <c r="D153" s="19"/>
      <c r="E153" s="158" t="s">
        <v>142</v>
      </c>
      <c r="F153" s="170">
        <f t="shared" si="7"/>
        <v>126.05042016806723</v>
      </c>
      <c r="G153" s="171">
        <f t="shared" si="8"/>
        <v>26.260504201680675</v>
      </c>
      <c r="H153" s="15">
        <v>150</v>
      </c>
      <c r="I153" s="170">
        <f t="shared" si="9"/>
        <v>31.25</v>
      </c>
      <c r="J153" s="223" t="s">
        <v>111</v>
      </c>
      <c r="K153" s="36" t="s">
        <v>131</v>
      </c>
      <c r="L153" s="202" t="s">
        <v>422</v>
      </c>
      <c r="M153" s="341" t="s">
        <v>421</v>
      </c>
      <c r="N153" s="341" t="s">
        <v>421</v>
      </c>
      <c r="O153" s="251" t="s">
        <v>174</v>
      </c>
    </row>
    <row r="154" spans="1:15" ht="12.75" customHeight="1">
      <c r="A154" s="70">
        <v>58</v>
      </c>
      <c r="B154" s="118" t="s">
        <v>52</v>
      </c>
      <c r="C154" s="23" t="s">
        <v>21</v>
      </c>
      <c r="D154" s="19">
        <v>5</v>
      </c>
      <c r="E154" s="157" t="s">
        <v>143</v>
      </c>
      <c r="F154" s="170">
        <f t="shared" si="7"/>
        <v>424.89075630252103</v>
      </c>
      <c r="G154" s="171">
        <f t="shared" si="8"/>
        <v>88.518907563025223</v>
      </c>
      <c r="H154" s="170">
        <v>505.62</v>
      </c>
      <c r="I154" s="170">
        <f t="shared" si="9"/>
        <v>105.33750000000001</v>
      </c>
      <c r="J154" s="223" t="s">
        <v>111</v>
      </c>
      <c r="K154" s="36" t="s">
        <v>131</v>
      </c>
      <c r="L154" s="202" t="s">
        <v>422</v>
      </c>
      <c r="M154" s="341" t="s">
        <v>421</v>
      </c>
      <c r="N154" s="341" t="s">
        <v>421</v>
      </c>
      <c r="O154" s="251" t="s">
        <v>174</v>
      </c>
    </row>
    <row r="155" spans="1:15" ht="12.75" customHeight="1">
      <c r="A155" s="70">
        <v>59</v>
      </c>
      <c r="B155" s="118" t="s">
        <v>48</v>
      </c>
      <c r="C155" s="23" t="s">
        <v>21</v>
      </c>
      <c r="D155" s="19"/>
      <c r="E155" s="158" t="s">
        <v>144</v>
      </c>
      <c r="F155" s="170">
        <f t="shared" si="7"/>
        <v>64.705882352941174</v>
      </c>
      <c r="G155" s="171">
        <f t="shared" si="8"/>
        <v>13.480392156862745</v>
      </c>
      <c r="H155" s="170">
        <v>77</v>
      </c>
      <c r="I155" s="170">
        <f t="shared" si="9"/>
        <v>16.041666666666664</v>
      </c>
      <c r="J155" s="223" t="s">
        <v>111</v>
      </c>
      <c r="K155" s="36" t="s">
        <v>131</v>
      </c>
      <c r="L155" s="202" t="s">
        <v>422</v>
      </c>
      <c r="M155" s="341" t="s">
        <v>421</v>
      </c>
      <c r="N155" s="341" t="s">
        <v>421</v>
      </c>
      <c r="O155" s="251" t="s">
        <v>174</v>
      </c>
    </row>
    <row r="156" spans="1:15" ht="12.75" customHeight="1">
      <c r="A156" s="70">
        <v>60</v>
      </c>
      <c r="B156" s="118" t="s">
        <v>49</v>
      </c>
      <c r="C156" s="23" t="s">
        <v>21</v>
      </c>
      <c r="D156" s="19"/>
      <c r="E156" s="158" t="s">
        <v>144</v>
      </c>
      <c r="F156" s="170">
        <f t="shared" si="7"/>
        <v>126.05042016806723</v>
      </c>
      <c r="G156" s="171">
        <f t="shared" si="8"/>
        <v>26.260504201680675</v>
      </c>
      <c r="H156" s="170">
        <v>150</v>
      </c>
      <c r="I156" s="170">
        <f t="shared" si="9"/>
        <v>31.25</v>
      </c>
      <c r="J156" s="223" t="s">
        <v>111</v>
      </c>
      <c r="K156" s="36" t="s">
        <v>131</v>
      </c>
      <c r="L156" s="202" t="s">
        <v>422</v>
      </c>
      <c r="M156" s="341" t="s">
        <v>421</v>
      </c>
      <c r="N156" s="341" t="s">
        <v>421</v>
      </c>
      <c r="O156" s="251" t="s">
        <v>174</v>
      </c>
    </row>
    <row r="157" spans="1:15" ht="12.75" customHeight="1">
      <c r="A157" s="70">
        <v>61</v>
      </c>
      <c r="B157" s="114" t="s">
        <v>345</v>
      </c>
      <c r="C157" s="23" t="s">
        <v>21</v>
      </c>
      <c r="D157" s="19"/>
      <c r="E157" s="155" t="s">
        <v>145</v>
      </c>
      <c r="F157" s="170">
        <f t="shared" si="7"/>
        <v>2163.8655462184875</v>
      </c>
      <c r="G157" s="171">
        <f t="shared" si="8"/>
        <v>450.80532212885157</v>
      </c>
      <c r="H157" s="170">
        <v>2575</v>
      </c>
      <c r="I157" s="170">
        <f t="shared" si="9"/>
        <v>536.45833333333337</v>
      </c>
      <c r="J157" s="223" t="s">
        <v>111</v>
      </c>
      <c r="K157" s="36" t="s">
        <v>131</v>
      </c>
      <c r="L157" s="202" t="s">
        <v>422</v>
      </c>
      <c r="M157" s="341" t="s">
        <v>421</v>
      </c>
      <c r="N157" s="341" t="s">
        <v>421</v>
      </c>
      <c r="O157" s="251" t="s">
        <v>174</v>
      </c>
    </row>
    <row r="158" spans="1:15" ht="12.75" customHeight="1">
      <c r="A158" s="70">
        <v>62</v>
      </c>
      <c r="B158" s="114" t="s">
        <v>347</v>
      </c>
      <c r="C158" s="23" t="s">
        <v>21</v>
      </c>
      <c r="D158" s="19"/>
      <c r="E158" s="155" t="s">
        <v>229</v>
      </c>
      <c r="F158" s="170">
        <f t="shared" si="7"/>
        <v>1512.6050420168067</v>
      </c>
      <c r="G158" s="171">
        <f t="shared" si="8"/>
        <v>315.1260504201681</v>
      </c>
      <c r="H158" s="170">
        <v>1800</v>
      </c>
      <c r="I158" s="170">
        <f t="shared" si="9"/>
        <v>375</v>
      </c>
      <c r="J158" s="223" t="s">
        <v>111</v>
      </c>
      <c r="K158" s="36" t="s">
        <v>131</v>
      </c>
      <c r="L158" s="202" t="s">
        <v>422</v>
      </c>
      <c r="M158" s="341" t="s">
        <v>421</v>
      </c>
      <c r="N158" s="341" t="s">
        <v>421</v>
      </c>
      <c r="O158" s="251" t="s">
        <v>174</v>
      </c>
    </row>
    <row r="159" spans="1:15" ht="12.75" customHeight="1">
      <c r="A159" s="70">
        <v>63</v>
      </c>
      <c r="B159" s="114" t="s">
        <v>301</v>
      </c>
      <c r="C159" s="23" t="s">
        <v>21</v>
      </c>
      <c r="D159" s="19"/>
      <c r="E159" s="155" t="s">
        <v>295</v>
      </c>
      <c r="F159" s="170">
        <f t="shared" si="7"/>
        <v>732.77310924369749</v>
      </c>
      <c r="G159" s="171">
        <f t="shared" si="8"/>
        <v>152.66106442577032</v>
      </c>
      <c r="H159" s="170">
        <v>872</v>
      </c>
      <c r="I159" s="170">
        <f t="shared" si="9"/>
        <v>181.66666666666669</v>
      </c>
      <c r="J159" s="223" t="s">
        <v>111</v>
      </c>
      <c r="K159" s="36" t="s">
        <v>131</v>
      </c>
      <c r="L159" s="202" t="s">
        <v>422</v>
      </c>
      <c r="M159" s="341" t="s">
        <v>421</v>
      </c>
      <c r="N159" s="341" t="s">
        <v>421</v>
      </c>
      <c r="O159" s="251" t="s">
        <v>174</v>
      </c>
    </row>
    <row r="160" spans="1:15" ht="12.75" customHeight="1">
      <c r="A160" s="70">
        <v>64</v>
      </c>
      <c r="B160" s="114" t="s">
        <v>391</v>
      </c>
      <c r="C160" s="23" t="s">
        <v>21</v>
      </c>
      <c r="D160" s="19"/>
      <c r="E160" s="155" t="s">
        <v>392</v>
      </c>
      <c r="F160" s="170">
        <f t="shared" si="7"/>
        <v>1386.5546218487395</v>
      </c>
      <c r="G160" s="171">
        <f t="shared" si="8"/>
        <v>288.8655462184874</v>
      </c>
      <c r="H160" s="170">
        <v>1650</v>
      </c>
      <c r="I160" s="170">
        <f t="shared" si="9"/>
        <v>343.75</v>
      </c>
      <c r="J160" s="223" t="s">
        <v>111</v>
      </c>
      <c r="K160" s="36" t="s">
        <v>131</v>
      </c>
      <c r="L160" s="202" t="s">
        <v>422</v>
      </c>
      <c r="M160" s="341" t="s">
        <v>421</v>
      </c>
      <c r="N160" s="341" t="s">
        <v>421</v>
      </c>
      <c r="O160" s="251" t="s">
        <v>174</v>
      </c>
    </row>
    <row r="161" spans="1:15" ht="12.75" customHeight="1">
      <c r="A161" s="70"/>
      <c r="B161" s="114"/>
      <c r="C161" s="23"/>
      <c r="D161" s="19"/>
      <c r="E161" s="155"/>
      <c r="F161" s="170"/>
      <c r="G161" s="171"/>
      <c r="H161" s="170"/>
      <c r="I161" s="170"/>
      <c r="J161" s="223"/>
      <c r="K161" s="36"/>
      <c r="L161" s="202"/>
      <c r="M161" s="341"/>
      <c r="N161" s="341"/>
      <c r="O161" s="251"/>
    </row>
    <row r="162" spans="1:15" ht="12.75" customHeight="1">
      <c r="A162" s="71"/>
      <c r="B162" s="114"/>
      <c r="C162" s="23"/>
      <c r="D162" s="19"/>
      <c r="E162" s="155"/>
      <c r="F162" s="170"/>
      <c r="G162" s="170"/>
      <c r="H162" s="170"/>
      <c r="I162" s="170"/>
      <c r="J162" s="223"/>
      <c r="K162" s="36"/>
      <c r="L162" s="285"/>
      <c r="M162" s="203"/>
      <c r="N162" s="203"/>
      <c r="O162" s="251"/>
    </row>
    <row r="163" spans="1:15" ht="12.75" customHeight="1" thickBot="1">
      <c r="A163" s="76"/>
      <c r="B163" s="316" t="s">
        <v>267</v>
      </c>
      <c r="C163" s="56"/>
      <c r="D163" s="317"/>
      <c r="E163" s="55"/>
      <c r="F163" s="270">
        <f>H163/1.19</f>
        <v>112605.04201680672</v>
      </c>
      <c r="G163" s="49"/>
      <c r="H163" s="318">
        <v>134000</v>
      </c>
      <c r="I163" s="49"/>
      <c r="J163" s="195"/>
      <c r="K163" s="50"/>
      <c r="L163" s="51"/>
      <c r="M163" s="51"/>
      <c r="N163" s="51"/>
      <c r="O163" s="205"/>
    </row>
    <row r="164" spans="1:15" ht="12.75" customHeight="1" thickBot="1">
      <c r="A164" s="89" t="s">
        <v>62</v>
      </c>
      <c r="B164" s="128"/>
      <c r="C164" s="90"/>
      <c r="D164" s="90"/>
      <c r="E164" s="90"/>
      <c r="F164" s="90"/>
      <c r="G164" s="90"/>
      <c r="H164" s="352"/>
      <c r="I164" s="334"/>
      <c r="J164" s="192"/>
      <c r="K164" s="90"/>
      <c r="L164" s="90"/>
      <c r="M164" s="90"/>
      <c r="N164" s="90"/>
      <c r="O164" s="213"/>
    </row>
    <row r="165" spans="1:15" ht="24" customHeight="1">
      <c r="A165" s="70">
        <v>1</v>
      </c>
      <c r="B165" s="123" t="s">
        <v>98</v>
      </c>
      <c r="C165" s="281" t="s">
        <v>21</v>
      </c>
      <c r="D165" s="241"/>
      <c r="E165" s="236" t="s">
        <v>163</v>
      </c>
      <c r="F165" s="233">
        <f>H165/1.2</f>
        <v>0</v>
      </c>
      <c r="G165" s="233">
        <v>0</v>
      </c>
      <c r="H165" s="233">
        <v>0</v>
      </c>
      <c r="I165" s="170">
        <f>G165*1.19</f>
        <v>0</v>
      </c>
      <c r="J165" s="273" t="s">
        <v>111</v>
      </c>
      <c r="K165" s="274" t="s">
        <v>131</v>
      </c>
      <c r="L165" s="202" t="s">
        <v>422</v>
      </c>
      <c r="M165" s="341" t="s">
        <v>421</v>
      </c>
      <c r="N165" s="341" t="s">
        <v>421</v>
      </c>
      <c r="O165" s="275" t="s">
        <v>174</v>
      </c>
    </row>
    <row r="166" spans="1:15" ht="12.75" customHeight="1">
      <c r="A166" s="70">
        <v>2</v>
      </c>
      <c r="B166" s="108" t="s">
        <v>33</v>
      </c>
      <c r="C166" s="40" t="s">
        <v>21</v>
      </c>
      <c r="D166" s="24"/>
      <c r="E166" s="234" t="s">
        <v>137</v>
      </c>
      <c r="F166" s="170">
        <f>H166/1.19</f>
        <v>0</v>
      </c>
      <c r="G166" s="170">
        <v>0</v>
      </c>
      <c r="H166" s="170">
        <v>0</v>
      </c>
      <c r="I166" s="170">
        <f t="shared" ref="I166:I177" si="10">G166*1.19</f>
        <v>0</v>
      </c>
      <c r="J166" s="223" t="s">
        <v>111</v>
      </c>
      <c r="K166" s="36" t="s">
        <v>131</v>
      </c>
      <c r="L166" s="202" t="s">
        <v>422</v>
      </c>
      <c r="M166" s="341" t="s">
        <v>421</v>
      </c>
      <c r="N166" s="341" t="s">
        <v>421</v>
      </c>
      <c r="O166" s="251" t="s">
        <v>174</v>
      </c>
    </row>
    <row r="167" spans="1:15" ht="12.75" customHeight="1">
      <c r="A167" s="70">
        <v>3</v>
      </c>
      <c r="B167" s="108" t="s">
        <v>31</v>
      </c>
      <c r="C167" s="40" t="s">
        <v>21</v>
      </c>
      <c r="D167" s="15"/>
      <c r="E167" s="234" t="s">
        <v>164</v>
      </c>
      <c r="F167" s="170">
        <f t="shared" ref="F167:F177" si="11">H167/1.19</f>
        <v>0</v>
      </c>
      <c r="G167" s="170">
        <v>0</v>
      </c>
      <c r="H167" s="170">
        <v>0</v>
      </c>
      <c r="I167" s="170">
        <f t="shared" si="10"/>
        <v>0</v>
      </c>
      <c r="J167" s="223" t="s">
        <v>111</v>
      </c>
      <c r="K167" s="36" t="s">
        <v>131</v>
      </c>
      <c r="L167" s="202" t="s">
        <v>422</v>
      </c>
      <c r="M167" s="341" t="s">
        <v>421</v>
      </c>
      <c r="N167" s="341" t="s">
        <v>421</v>
      </c>
      <c r="O167" s="251" t="s">
        <v>174</v>
      </c>
    </row>
    <row r="168" spans="1:15" ht="12.75" customHeight="1">
      <c r="A168" s="70">
        <v>4</v>
      </c>
      <c r="B168" s="108" t="s">
        <v>32</v>
      </c>
      <c r="C168" s="40" t="s">
        <v>21</v>
      </c>
      <c r="D168" s="15"/>
      <c r="E168" s="154" t="s">
        <v>138</v>
      </c>
      <c r="F168" s="170">
        <f t="shared" si="11"/>
        <v>0</v>
      </c>
      <c r="G168" s="170">
        <v>0</v>
      </c>
      <c r="H168" s="170">
        <v>0</v>
      </c>
      <c r="I168" s="170">
        <f t="shared" si="10"/>
        <v>0</v>
      </c>
      <c r="J168" s="223" t="s">
        <v>111</v>
      </c>
      <c r="K168" s="36" t="s">
        <v>131</v>
      </c>
      <c r="L168" s="202" t="s">
        <v>422</v>
      </c>
      <c r="M168" s="341" t="s">
        <v>421</v>
      </c>
      <c r="N168" s="341" t="s">
        <v>421</v>
      </c>
      <c r="O168" s="251" t="s">
        <v>174</v>
      </c>
    </row>
    <row r="169" spans="1:15" ht="12.75" customHeight="1">
      <c r="A169" s="70">
        <v>5</v>
      </c>
      <c r="B169" s="118" t="s">
        <v>74</v>
      </c>
      <c r="C169" s="40" t="s">
        <v>21</v>
      </c>
      <c r="D169" s="15"/>
      <c r="E169" s="152"/>
      <c r="F169" s="170">
        <f t="shared" si="11"/>
        <v>0</v>
      </c>
      <c r="G169" s="170">
        <v>0</v>
      </c>
      <c r="H169" s="170">
        <v>0</v>
      </c>
      <c r="I169" s="170">
        <f t="shared" si="10"/>
        <v>0</v>
      </c>
      <c r="J169" s="223" t="s">
        <v>111</v>
      </c>
      <c r="K169" s="36" t="s">
        <v>131</v>
      </c>
      <c r="L169" s="202" t="s">
        <v>422</v>
      </c>
      <c r="M169" s="341" t="s">
        <v>421</v>
      </c>
      <c r="N169" s="341" t="s">
        <v>421</v>
      </c>
      <c r="O169" s="251" t="s">
        <v>174</v>
      </c>
    </row>
    <row r="170" spans="1:15" ht="12.75" customHeight="1">
      <c r="A170" s="70">
        <v>6</v>
      </c>
      <c r="B170" s="120" t="s">
        <v>30</v>
      </c>
      <c r="C170" s="40" t="s">
        <v>21</v>
      </c>
      <c r="D170" s="15"/>
      <c r="E170" s="237" t="s">
        <v>189</v>
      </c>
      <c r="F170" s="170">
        <f t="shared" si="11"/>
        <v>0</v>
      </c>
      <c r="G170" s="170">
        <v>0</v>
      </c>
      <c r="H170" s="170">
        <v>0</v>
      </c>
      <c r="I170" s="170">
        <f t="shared" si="10"/>
        <v>0</v>
      </c>
      <c r="J170" s="223" t="s">
        <v>111</v>
      </c>
      <c r="K170" s="36" t="s">
        <v>131</v>
      </c>
      <c r="L170" s="202" t="s">
        <v>422</v>
      </c>
      <c r="M170" s="341" t="s">
        <v>421</v>
      </c>
      <c r="N170" s="341" t="s">
        <v>421</v>
      </c>
      <c r="O170" s="251" t="s">
        <v>174</v>
      </c>
    </row>
    <row r="171" spans="1:15" ht="12.75" customHeight="1">
      <c r="A171" s="70">
        <v>7</v>
      </c>
      <c r="B171" s="120" t="s">
        <v>190</v>
      </c>
      <c r="C171" s="40"/>
      <c r="D171" s="15"/>
      <c r="E171" s="237" t="s">
        <v>191</v>
      </c>
      <c r="F171" s="170">
        <f t="shared" si="11"/>
        <v>0</v>
      </c>
      <c r="G171" s="170">
        <v>0</v>
      </c>
      <c r="H171" s="170">
        <v>0</v>
      </c>
      <c r="I171" s="170">
        <f t="shared" si="10"/>
        <v>0</v>
      </c>
      <c r="J171" s="223" t="s">
        <v>111</v>
      </c>
      <c r="K171" s="36" t="s">
        <v>131</v>
      </c>
      <c r="L171" s="202" t="s">
        <v>422</v>
      </c>
      <c r="M171" s="341" t="s">
        <v>421</v>
      </c>
      <c r="N171" s="341" t="s">
        <v>421</v>
      </c>
      <c r="O171" s="251" t="s">
        <v>174</v>
      </c>
    </row>
    <row r="172" spans="1:15" ht="12.75" customHeight="1">
      <c r="A172" s="70">
        <v>8</v>
      </c>
      <c r="B172" s="108" t="s">
        <v>29</v>
      </c>
      <c r="C172" s="40" t="s">
        <v>21</v>
      </c>
      <c r="D172" s="15"/>
      <c r="E172" s="152"/>
      <c r="F172" s="170">
        <f t="shared" si="11"/>
        <v>0</v>
      </c>
      <c r="G172" s="170">
        <v>0</v>
      </c>
      <c r="H172" s="170">
        <v>0</v>
      </c>
      <c r="I172" s="170">
        <f t="shared" si="10"/>
        <v>0</v>
      </c>
      <c r="J172" s="223" t="s">
        <v>111</v>
      </c>
      <c r="K172" s="36" t="s">
        <v>131</v>
      </c>
      <c r="L172" s="202" t="s">
        <v>422</v>
      </c>
      <c r="M172" s="341" t="s">
        <v>421</v>
      </c>
      <c r="N172" s="341" t="s">
        <v>421</v>
      </c>
      <c r="O172" s="251" t="s">
        <v>174</v>
      </c>
    </row>
    <row r="173" spans="1:15" ht="12.75" customHeight="1">
      <c r="A173" s="70">
        <v>9</v>
      </c>
      <c r="B173" s="108" t="s">
        <v>28</v>
      </c>
      <c r="C173" s="34" t="s">
        <v>21</v>
      </c>
      <c r="D173" s="24"/>
      <c r="E173" s="154" t="s">
        <v>184</v>
      </c>
      <c r="F173" s="170">
        <f t="shared" si="11"/>
        <v>0</v>
      </c>
      <c r="G173" s="170">
        <v>0</v>
      </c>
      <c r="H173" s="170">
        <v>0</v>
      </c>
      <c r="I173" s="170">
        <f t="shared" si="10"/>
        <v>0</v>
      </c>
      <c r="J173" s="223" t="s">
        <v>111</v>
      </c>
      <c r="K173" s="36" t="s">
        <v>131</v>
      </c>
      <c r="L173" s="202" t="s">
        <v>422</v>
      </c>
      <c r="M173" s="341" t="s">
        <v>421</v>
      </c>
      <c r="N173" s="341" t="s">
        <v>421</v>
      </c>
      <c r="O173" s="251" t="s">
        <v>174</v>
      </c>
    </row>
    <row r="174" spans="1:15" ht="12.75" customHeight="1">
      <c r="A174" s="70">
        <v>10</v>
      </c>
      <c r="B174" s="108" t="s">
        <v>187</v>
      </c>
      <c r="C174" s="34" t="s">
        <v>21</v>
      </c>
      <c r="D174" s="24"/>
      <c r="E174" s="154" t="s">
        <v>188</v>
      </c>
      <c r="F174" s="170">
        <f t="shared" si="11"/>
        <v>0</v>
      </c>
      <c r="G174" s="170">
        <v>0</v>
      </c>
      <c r="H174" s="170">
        <v>0</v>
      </c>
      <c r="I174" s="170">
        <f t="shared" si="10"/>
        <v>0</v>
      </c>
      <c r="J174" s="223" t="s">
        <v>111</v>
      </c>
      <c r="K174" s="36" t="s">
        <v>131</v>
      </c>
      <c r="L174" s="202" t="s">
        <v>422</v>
      </c>
      <c r="M174" s="341" t="s">
        <v>421</v>
      </c>
      <c r="N174" s="341" t="s">
        <v>421</v>
      </c>
      <c r="O174" s="251" t="s">
        <v>174</v>
      </c>
    </row>
    <row r="175" spans="1:15" ht="12.75" customHeight="1">
      <c r="A175" s="70">
        <v>11</v>
      </c>
      <c r="B175" s="242" t="s">
        <v>208</v>
      </c>
      <c r="C175" s="34" t="s">
        <v>21</v>
      </c>
      <c r="D175" s="24"/>
      <c r="E175" s="155"/>
      <c r="F175" s="170">
        <f t="shared" si="11"/>
        <v>0</v>
      </c>
      <c r="G175" s="170">
        <v>0</v>
      </c>
      <c r="H175" s="170">
        <v>0</v>
      </c>
      <c r="I175" s="170">
        <f t="shared" si="10"/>
        <v>0</v>
      </c>
      <c r="J175" s="223" t="s">
        <v>111</v>
      </c>
      <c r="K175" s="36" t="s">
        <v>131</v>
      </c>
      <c r="L175" s="202" t="s">
        <v>422</v>
      </c>
      <c r="M175" s="341" t="s">
        <v>421</v>
      </c>
      <c r="N175" s="341" t="s">
        <v>421</v>
      </c>
      <c r="O175" s="251" t="s">
        <v>174</v>
      </c>
    </row>
    <row r="176" spans="1:15" ht="12.75" customHeight="1">
      <c r="A176" s="70">
        <v>12</v>
      </c>
      <c r="B176" s="118" t="s">
        <v>75</v>
      </c>
      <c r="C176" s="34" t="s">
        <v>21</v>
      </c>
      <c r="D176" s="24"/>
      <c r="E176" s="155"/>
      <c r="F176" s="170">
        <f t="shared" si="11"/>
        <v>0</v>
      </c>
      <c r="G176" s="170">
        <v>0</v>
      </c>
      <c r="H176" s="170">
        <v>0</v>
      </c>
      <c r="I176" s="170">
        <f t="shared" si="10"/>
        <v>0</v>
      </c>
      <c r="J176" s="223" t="s">
        <v>111</v>
      </c>
      <c r="K176" s="36" t="s">
        <v>131</v>
      </c>
      <c r="L176" s="202" t="s">
        <v>422</v>
      </c>
      <c r="M176" s="341" t="s">
        <v>421</v>
      </c>
      <c r="N176" s="341" t="s">
        <v>421</v>
      </c>
      <c r="O176" s="251" t="s">
        <v>174</v>
      </c>
    </row>
    <row r="177" spans="1:15" ht="12.75" customHeight="1">
      <c r="A177" s="70">
        <v>13</v>
      </c>
      <c r="B177" s="1" t="s">
        <v>87</v>
      </c>
      <c r="C177" s="141" t="s">
        <v>21</v>
      </c>
      <c r="D177" s="142"/>
      <c r="E177" s="156"/>
      <c r="F177" s="170">
        <f t="shared" si="11"/>
        <v>0</v>
      </c>
      <c r="G177" s="170">
        <v>0</v>
      </c>
      <c r="H177" s="170">
        <v>0</v>
      </c>
      <c r="I177" s="170">
        <f t="shared" si="10"/>
        <v>0</v>
      </c>
      <c r="J177" s="223" t="s">
        <v>111</v>
      </c>
      <c r="K177" s="36" t="s">
        <v>131</v>
      </c>
      <c r="L177" s="202" t="s">
        <v>422</v>
      </c>
      <c r="M177" s="341" t="s">
        <v>421</v>
      </c>
      <c r="N177" s="341" t="s">
        <v>421</v>
      </c>
      <c r="O177" s="251" t="s">
        <v>174</v>
      </c>
    </row>
    <row r="178" spans="1:15" ht="12.75" customHeight="1">
      <c r="A178" s="72">
        <v>14</v>
      </c>
      <c r="B178" s="114" t="s">
        <v>407</v>
      </c>
      <c r="C178" s="141" t="s">
        <v>21</v>
      </c>
      <c r="D178" s="306"/>
      <c r="E178" s="374" t="s">
        <v>408</v>
      </c>
      <c r="F178" s="170">
        <f>H178/1.19</f>
        <v>0</v>
      </c>
      <c r="G178" s="170">
        <v>0</v>
      </c>
      <c r="H178" s="170">
        <v>0</v>
      </c>
      <c r="I178" s="170">
        <f>G178*1.19</f>
        <v>0</v>
      </c>
      <c r="J178" s="223" t="s">
        <v>111</v>
      </c>
      <c r="K178" s="36" t="s">
        <v>131</v>
      </c>
      <c r="L178" s="202" t="s">
        <v>422</v>
      </c>
      <c r="M178" s="341" t="s">
        <v>421</v>
      </c>
      <c r="N178" s="341" t="s">
        <v>421</v>
      </c>
      <c r="O178" s="251" t="s">
        <v>174</v>
      </c>
    </row>
    <row r="179" spans="1:15" ht="12.75" customHeight="1">
      <c r="A179" s="72"/>
      <c r="B179" s="304"/>
      <c r="C179" s="305"/>
      <c r="D179" s="306"/>
      <c r="E179" s="307"/>
      <c r="F179" s="171"/>
      <c r="G179" s="171"/>
      <c r="H179" s="171"/>
      <c r="I179" s="171"/>
      <c r="J179" s="308"/>
      <c r="K179" s="44"/>
      <c r="L179" s="297"/>
      <c r="M179" s="298"/>
      <c r="N179" s="298"/>
      <c r="O179" s="309"/>
    </row>
    <row r="180" spans="1:15" ht="12.75" customHeight="1" thickBot="1">
      <c r="A180" s="75"/>
      <c r="B180" s="316" t="s">
        <v>267</v>
      </c>
      <c r="C180" s="39"/>
      <c r="D180" s="28"/>
      <c r="E180" s="43"/>
      <c r="F180" s="193"/>
      <c r="G180" s="276"/>
      <c r="H180" s="276"/>
      <c r="I180" s="276"/>
      <c r="J180" s="193"/>
      <c r="K180" s="44"/>
      <c r="L180" s="45"/>
      <c r="M180" s="45"/>
      <c r="N180" s="45"/>
      <c r="O180" s="211"/>
    </row>
    <row r="181" spans="1:15" ht="12.75" customHeight="1" thickBot="1">
      <c r="A181" s="91" t="s">
        <v>58</v>
      </c>
      <c r="B181" s="129"/>
      <c r="C181" s="92"/>
      <c r="D181" s="92"/>
      <c r="E181" s="92"/>
      <c r="F181" s="92"/>
      <c r="G181" s="92"/>
      <c r="H181" s="353"/>
      <c r="I181" s="92"/>
      <c r="J181" s="194"/>
      <c r="K181" s="92"/>
      <c r="L181" s="92"/>
      <c r="M181" s="92"/>
      <c r="N181" s="92"/>
      <c r="O181" s="214"/>
    </row>
    <row r="182" spans="1:15" ht="12.75" customHeight="1">
      <c r="A182" s="71">
        <v>1</v>
      </c>
      <c r="B182" s="114" t="s">
        <v>41</v>
      </c>
      <c r="C182" s="34" t="s">
        <v>21</v>
      </c>
      <c r="D182" s="24"/>
      <c r="E182" s="147" t="s">
        <v>146</v>
      </c>
      <c r="F182" s="168">
        <f>H182/1.19</f>
        <v>0</v>
      </c>
      <c r="G182" s="171">
        <f>F182/4.8</f>
        <v>0</v>
      </c>
      <c r="H182" s="168">
        <v>0</v>
      </c>
      <c r="I182" s="168">
        <f>G182*1.19</f>
        <v>0</v>
      </c>
      <c r="J182" s="183" t="s">
        <v>111</v>
      </c>
      <c r="K182" s="11" t="s">
        <v>131</v>
      </c>
      <c r="L182" s="202" t="s">
        <v>422</v>
      </c>
      <c r="M182" s="341" t="s">
        <v>421</v>
      </c>
      <c r="N182" s="341" t="s">
        <v>421</v>
      </c>
      <c r="O182" s="204" t="s">
        <v>174</v>
      </c>
    </row>
    <row r="183" spans="1:15" ht="12.75" customHeight="1">
      <c r="A183" s="71">
        <v>2</v>
      </c>
      <c r="B183" s="114" t="s">
        <v>268</v>
      </c>
      <c r="C183" s="34" t="s">
        <v>21</v>
      </c>
      <c r="D183" s="24">
        <v>7</v>
      </c>
      <c r="E183" s="234" t="s">
        <v>232</v>
      </c>
      <c r="F183" s="168">
        <f t="shared" ref="F183:F210" si="12">H183/1.19</f>
        <v>12605.042016806723</v>
      </c>
      <c r="G183" s="171">
        <f t="shared" ref="G183:G209" si="13">F183/4.8</f>
        <v>2626.0504201680674</v>
      </c>
      <c r="H183" s="168">
        <v>15000</v>
      </c>
      <c r="I183" s="168">
        <f t="shared" ref="I183:I210" si="14">G183*1.19</f>
        <v>3125</v>
      </c>
      <c r="J183" s="183" t="s">
        <v>111</v>
      </c>
      <c r="K183" s="11" t="s">
        <v>131</v>
      </c>
      <c r="L183" s="202" t="s">
        <v>422</v>
      </c>
      <c r="M183" s="341" t="s">
        <v>421</v>
      </c>
      <c r="N183" s="341" t="s">
        <v>421</v>
      </c>
      <c r="O183" s="204" t="s">
        <v>174</v>
      </c>
    </row>
    <row r="184" spans="1:15" ht="12.75" customHeight="1">
      <c r="A184" s="71">
        <v>3</v>
      </c>
      <c r="B184" s="114" t="s">
        <v>47</v>
      </c>
      <c r="C184" s="26" t="s">
        <v>21</v>
      </c>
      <c r="D184" s="21"/>
      <c r="E184" s="148"/>
      <c r="F184" s="168">
        <f t="shared" si="12"/>
        <v>0</v>
      </c>
      <c r="G184" s="171">
        <f t="shared" si="13"/>
        <v>0</v>
      </c>
      <c r="H184" s="168">
        <v>0</v>
      </c>
      <c r="I184" s="168">
        <f t="shared" si="14"/>
        <v>0</v>
      </c>
      <c r="J184" s="183" t="s">
        <v>111</v>
      </c>
      <c r="K184" s="11" t="s">
        <v>131</v>
      </c>
      <c r="L184" s="202" t="s">
        <v>422</v>
      </c>
      <c r="M184" s="341" t="s">
        <v>421</v>
      </c>
      <c r="N184" s="341" t="s">
        <v>421</v>
      </c>
      <c r="O184" s="204" t="s">
        <v>174</v>
      </c>
    </row>
    <row r="185" spans="1:15" ht="12.75" customHeight="1">
      <c r="A185" s="71">
        <v>4</v>
      </c>
      <c r="B185" s="114" t="s">
        <v>85</v>
      </c>
      <c r="C185" s="34" t="s">
        <v>23</v>
      </c>
      <c r="D185" s="24"/>
      <c r="E185" s="234" t="s">
        <v>172</v>
      </c>
      <c r="F185" s="168">
        <f t="shared" si="12"/>
        <v>0</v>
      </c>
      <c r="G185" s="171">
        <f t="shared" si="13"/>
        <v>0</v>
      </c>
      <c r="H185" s="168">
        <v>0</v>
      </c>
      <c r="I185" s="168">
        <f t="shared" si="14"/>
        <v>0</v>
      </c>
      <c r="J185" s="183" t="s">
        <v>111</v>
      </c>
      <c r="K185" s="11" t="s">
        <v>131</v>
      </c>
      <c r="L185" s="202" t="s">
        <v>422</v>
      </c>
      <c r="M185" s="341" t="s">
        <v>421</v>
      </c>
      <c r="N185" s="341" t="s">
        <v>421</v>
      </c>
      <c r="O185" s="204" t="s">
        <v>174</v>
      </c>
    </row>
    <row r="186" spans="1:15" ht="12.75" customHeight="1">
      <c r="A186" s="71">
        <v>5</v>
      </c>
      <c r="B186" s="114" t="s">
        <v>84</v>
      </c>
      <c r="C186" s="34" t="s">
        <v>21</v>
      </c>
      <c r="D186" s="24"/>
      <c r="E186" s="147"/>
      <c r="F186" s="168">
        <f t="shared" si="12"/>
        <v>0</v>
      </c>
      <c r="G186" s="171">
        <f t="shared" si="13"/>
        <v>0</v>
      </c>
      <c r="H186" s="168">
        <v>0</v>
      </c>
      <c r="I186" s="168">
        <f t="shared" si="14"/>
        <v>0</v>
      </c>
      <c r="J186" s="183" t="s">
        <v>111</v>
      </c>
      <c r="K186" s="11" t="s">
        <v>131</v>
      </c>
      <c r="L186" s="202" t="s">
        <v>422</v>
      </c>
      <c r="M186" s="341" t="s">
        <v>421</v>
      </c>
      <c r="N186" s="341" t="s">
        <v>421</v>
      </c>
      <c r="O186" s="204" t="s">
        <v>174</v>
      </c>
    </row>
    <row r="187" spans="1:15" ht="12.75" customHeight="1">
      <c r="A187" s="71">
        <v>6</v>
      </c>
      <c r="B187" s="114" t="s">
        <v>395</v>
      </c>
      <c r="C187" s="34" t="s">
        <v>21</v>
      </c>
      <c r="D187" s="24"/>
      <c r="E187" s="147" t="s">
        <v>394</v>
      </c>
      <c r="F187" s="168">
        <f t="shared" si="12"/>
        <v>0</v>
      </c>
      <c r="G187" s="171">
        <f t="shared" si="13"/>
        <v>0</v>
      </c>
      <c r="H187" s="168">
        <v>0</v>
      </c>
      <c r="I187" s="168">
        <f t="shared" si="14"/>
        <v>0</v>
      </c>
      <c r="J187" s="183" t="s">
        <v>111</v>
      </c>
      <c r="K187" s="11" t="s">
        <v>131</v>
      </c>
      <c r="L187" s="202" t="s">
        <v>422</v>
      </c>
      <c r="M187" s="341" t="s">
        <v>421</v>
      </c>
      <c r="N187" s="341" t="s">
        <v>421</v>
      </c>
      <c r="O187" s="204" t="s">
        <v>174</v>
      </c>
    </row>
    <row r="188" spans="1:15" ht="12.75" customHeight="1">
      <c r="A188" s="71">
        <v>7</v>
      </c>
      <c r="B188" s="114" t="s">
        <v>63</v>
      </c>
      <c r="C188" s="34" t="s">
        <v>21</v>
      </c>
      <c r="D188" s="24"/>
      <c r="E188" s="147"/>
      <c r="F188" s="168">
        <f t="shared" si="12"/>
        <v>0</v>
      </c>
      <c r="G188" s="171">
        <f t="shared" si="13"/>
        <v>0</v>
      </c>
      <c r="H188" s="168">
        <v>0</v>
      </c>
      <c r="I188" s="168">
        <f t="shared" si="14"/>
        <v>0</v>
      </c>
      <c r="J188" s="183" t="s">
        <v>111</v>
      </c>
      <c r="K188" s="11" t="s">
        <v>131</v>
      </c>
      <c r="L188" s="202" t="s">
        <v>422</v>
      </c>
      <c r="M188" s="341" t="s">
        <v>421</v>
      </c>
      <c r="N188" s="341" t="s">
        <v>421</v>
      </c>
      <c r="O188" s="204" t="s">
        <v>174</v>
      </c>
    </row>
    <row r="189" spans="1:15" ht="12.75" customHeight="1">
      <c r="A189" s="71">
        <v>8</v>
      </c>
      <c r="B189" s="114" t="s">
        <v>44</v>
      </c>
      <c r="C189" s="34" t="s">
        <v>21</v>
      </c>
      <c r="D189" s="24"/>
      <c r="E189" s="147" t="s">
        <v>147</v>
      </c>
      <c r="F189" s="168">
        <f t="shared" si="12"/>
        <v>0</v>
      </c>
      <c r="G189" s="171">
        <f t="shared" si="13"/>
        <v>0</v>
      </c>
      <c r="H189" s="168">
        <v>0</v>
      </c>
      <c r="I189" s="168">
        <f t="shared" si="14"/>
        <v>0</v>
      </c>
      <c r="J189" s="183" t="s">
        <v>111</v>
      </c>
      <c r="K189" s="11" t="s">
        <v>131</v>
      </c>
      <c r="L189" s="202" t="s">
        <v>422</v>
      </c>
      <c r="M189" s="341" t="s">
        <v>421</v>
      </c>
      <c r="N189" s="341" t="s">
        <v>421</v>
      </c>
      <c r="O189" s="204" t="s">
        <v>174</v>
      </c>
    </row>
    <row r="190" spans="1:15" ht="12.75" customHeight="1">
      <c r="A190" s="71">
        <v>9</v>
      </c>
      <c r="B190" s="114" t="s">
        <v>233</v>
      </c>
      <c r="C190" s="14" t="s">
        <v>21</v>
      </c>
      <c r="D190" s="13"/>
      <c r="E190" s="149" t="s">
        <v>234</v>
      </c>
      <c r="F190" s="168">
        <f t="shared" si="12"/>
        <v>0</v>
      </c>
      <c r="G190" s="171">
        <f t="shared" si="13"/>
        <v>0</v>
      </c>
      <c r="H190" s="168">
        <v>0</v>
      </c>
      <c r="I190" s="168">
        <f t="shared" si="14"/>
        <v>0</v>
      </c>
      <c r="J190" s="183" t="s">
        <v>111</v>
      </c>
      <c r="K190" s="11" t="s">
        <v>131</v>
      </c>
      <c r="L190" s="202" t="s">
        <v>422</v>
      </c>
      <c r="M190" s="341" t="s">
        <v>421</v>
      </c>
      <c r="N190" s="341" t="s">
        <v>421</v>
      </c>
      <c r="O190" s="204" t="s">
        <v>174</v>
      </c>
    </row>
    <row r="191" spans="1:15" ht="12.75" customHeight="1">
      <c r="A191" s="71">
        <v>10</v>
      </c>
      <c r="B191" s="114" t="s">
        <v>385</v>
      </c>
      <c r="C191" s="14" t="s">
        <v>21</v>
      </c>
      <c r="D191" s="13"/>
      <c r="E191" s="149" t="s">
        <v>288</v>
      </c>
      <c r="F191" s="168">
        <f t="shared" si="12"/>
        <v>0</v>
      </c>
      <c r="G191" s="171">
        <f t="shared" si="13"/>
        <v>0</v>
      </c>
      <c r="H191" s="168">
        <v>0</v>
      </c>
      <c r="I191" s="168">
        <f t="shared" si="14"/>
        <v>0</v>
      </c>
      <c r="J191" s="183" t="s">
        <v>111</v>
      </c>
      <c r="K191" s="11" t="s">
        <v>131</v>
      </c>
      <c r="L191" s="202" t="s">
        <v>422</v>
      </c>
      <c r="M191" s="341" t="s">
        <v>421</v>
      </c>
      <c r="N191" s="341" t="s">
        <v>421</v>
      </c>
      <c r="O191" s="204" t="s">
        <v>174</v>
      </c>
    </row>
    <row r="192" spans="1:15" ht="12.75" customHeight="1">
      <c r="A192" s="71">
        <v>11</v>
      </c>
      <c r="B192" s="114" t="s">
        <v>26</v>
      </c>
      <c r="C192" s="14" t="s">
        <v>21</v>
      </c>
      <c r="D192" s="13">
        <v>4</v>
      </c>
      <c r="E192" s="148" t="s">
        <v>321</v>
      </c>
      <c r="F192" s="168">
        <f t="shared" si="12"/>
        <v>1008.4033613445379</v>
      </c>
      <c r="G192" s="171">
        <f t="shared" si="13"/>
        <v>210.0840336134454</v>
      </c>
      <c r="H192" s="168">
        <v>1200</v>
      </c>
      <c r="I192" s="168">
        <f t="shared" si="14"/>
        <v>250</v>
      </c>
      <c r="J192" s="183" t="s">
        <v>111</v>
      </c>
      <c r="K192" s="11" t="s">
        <v>131</v>
      </c>
      <c r="L192" s="202" t="s">
        <v>422</v>
      </c>
      <c r="M192" s="341" t="s">
        <v>421</v>
      </c>
      <c r="N192" s="341" t="s">
        <v>421</v>
      </c>
      <c r="O192" s="204" t="s">
        <v>174</v>
      </c>
    </row>
    <row r="193" spans="1:15" ht="12.75" customHeight="1">
      <c r="A193" s="71">
        <v>12</v>
      </c>
      <c r="B193" s="114" t="s">
        <v>43</v>
      </c>
      <c r="C193" s="14" t="s">
        <v>21</v>
      </c>
      <c r="D193" s="13">
        <v>3</v>
      </c>
      <c r="E193" s="333" t="s">
        <v>4</v>
      </c>
      <c r="F193" s="168">
        <f t="shared" si="12"/>
        <v>252.10084033613447</v>
      </c>
      <c r="G193" s="171">
        <f t="shared" si="13"/>
        <v>52.52100840336135</v>
      </c>
      <c r="H193" s="168">
        <v>300</v>
      </c>
      <c r="I193" s="168">
        <f t="shared" si="14"/>
        <v>62.5</v>
      </c>
      <c r="J193" s="183" t="s">
        <v>111</v>
      </c>
      <c r="K193" s="11" t="s">
        <v>131</v>
      </c>
      <c r="L193" s="202" t="s">
        <v>422</v>
      </c>
      <c r="M193" s="341" t="s">
        <v>421</v>
      </c>
      <c r="N193" s="341" t="s">
        <v>421</v>
      </c>
      <c r="O193" s="204" t="s">
        <v>174</v>
      </c>
    </row>
    <row r="194" spans="1:15" ht="12.75" customHeight="1">
      <c r="A194" s="71">
        <v>13</v>
      </c>
      <c r="B194" s="114" t="s">
        <v>15</v>
      </c>
      <c r="C194" s="14" t="s">
        <v>21</v>
      </c>
      <c r="D194" s="13"/>
      <c r="E194" s="148"/>
      <c r="F194" s="168">
        <f t="shared" si="12"/>
        <v>0</v>
      </c>
      <c r="G194" s="171">
        <f t="shared" si="13"/>
        <v>0</v>
      </c>
      <c r="H194" s="168">
        <v>0</v>
      </c>
      <c r="I194" s="168">
        <f t="shared" si="14"/>
        <v>0</v>
      </c>
      <c r="J194" s="183" t="s">
        <v>111</v>
      </c>
      <c r="K194" s="11" t="s">
        <v>131</v>
      </c>
      <c r="L194" s="202" t="s">
        <v>422</v>
      </c>
      <c r="M194" s="341" t="s">
        <v>421</v>
      </c>
      <c r="N194" s="341" t="s">
        <v>421</v>
      </c>
      <c r="O194" s="204" t="s">
        <v>174</v>
      </c>
    </row>
    <row r="195" spans="1:15" ht="12.75" customHeight="1">
      <c r="A195" s="71">
        <v>14</v>
      </c>
      <c r="B195" s="114" t="s">
        <v>77</v>
      </c>
      <c r="C195" s="14" t="s">
        <v>21</v>
      </c>
      <c r="D195" s="13"/>
      <c r="E195" s="234" t="s">
        <v>171</v>
      </c>
      <c r="F195" s="168">
        <f t="shared" si="12"/>
        <v>0</v>
      </c>
      <c r="G195" s="171">
        <f t="shared" si="13"/>
        <v>0</v>
      </c>
      <c r="H195" s="168">
        <v>0</v>
      </c>
      <c r="I195" s="168">
        <f t="shared" si="14"/>
        <v>0</v>
      </c>
      <c r="J195" s="183" t="s">
        <v>111</v>
      </c>
      <c r="K195" s="11" t="s">
        <v>131</v>
      </c>
      <c r="L195" s="202" t="s">
        <v>422</v>
      </c>
      <c r="M195" s="341" t="s">
        <v>421</v>
      </c>
      <c r="N195" s="341" t="s">
        <v>421</v>
      </c>
      <c r="O195" s="204" t="s">
        <v>174</v>
      </c>
    </row>
    <row r="196" spans="1:15" ht="12.75" customHeight="1">
      <c r="A196" s="71">
        <v>15</v>
      </c>
      <c r="B196" s="114" t="s">
        <v>16</v>
      </c>
      <c r="C196" s="34" t="s">
        <v>21</v>
      </c>
      <c r="D196" s="24"/>
      <c r="E196" s="149"/>
      <c r="F196" s="170">
        <f t="shared" si="12"/>
        <v>0</v>
      </c>
      <c r="G196" s="171">
        <f t="shared" si="13"/>
        <v>0</v>
      </c>
      <c r="H196" s="170">
        <v>0</v>
      </c>
      <c r="I196" s="170">
        <f t="shared" si="14"/>
        <v>0</v>
      </c>
      <c r="J196" s="223" t="s">
        <v>111</v>
      </c>
      <c r="K196" s="36" t="s">
        <v>131</v>
      </c>
      <c r="L196" s="202" t="s">
        <v>422</v>
      </c>
      <c r="M196" s="341" t="s">
        <v>421</v>
      </c>
      <c r="N196" s="341" t="s">
        <v>421</v>
      </c>
      <c r="O196" s="251" t="s">
        <v>174</v>
      </c>
    </row>
    <row r="197" spans="1:15" ht="12.75" customHeight="1">
      <c r="A197" s="71">
        <v>16</v>
      </c>
      <c r="B197" s="114" t="s">
        <v>17</v>
      </c>
      <c r="C197" s="34" t="s">
        <v>21</v>
      </c>
      <c r="D197" s="24"/>
      <c r="E197" s="149"/>
      <c r="F197" s="170">
        <f t="shared" si="12"/>
        <v>0</v>
      </c>
      <c r="G197" s="171">
        <f t="shared" si="13"/>
        <v>0</v>
      </c>
      <c r="H197" s="170">
        <v>0</v>
      </c>
      <c r="I197" s="170">
        <f t="shared" si="14"/>
        <v>0</v>
      </c>
      <c r="J197" s="223" t="s">
        <v>111</v>
      </c>
      <c r="K197" s="36" t="s">
        <v>131</v>
      </c>
      <c r="L197" s="202" t="s">
        <v>422</v>
      </c>
      <c r="M197" s="341" t="s">
        <v>421</v>
      </c>
      <c r="N197" s="341" t="s">
        <v>421</v>
      </c>
      <c r="O197" s="251" t="s">
        <v>174</v>
      </c>
    </row>
    <row r="198" spans="1:15" ht="12.75" customHeight="1">
      <c r="A198" s="71">
        <v>17</v>
      </c>
      <c r="B198" s="114" t="s">
        <v>18</v>
      </c>
      <c r="C198" s="34" t="s">
        <v>21</v>
      </c>
      <c r="D198" s="24"/>
      <c r="E198" s="149" t="s">
        <v>148</v>
      </c>
      <c r="F198" s="168">
        <f t="shared" si="12"/>
        <v>0</v>
      </c>
      <c r="G198" s="171">
        <f t="shared" si="13"/>
        <v>0</v>
      </c>
      <c r="H198" s="168">
        <v>0</v>
      </c>
      <c r="I198" s="168">
        <f t="shared" si="14"/>
        <v>0</v>
      </c>
      <c r="J198" s="183" t="s">
        <v>111</v>
      </c>
      <c r="K198" s="11" t="s">
        <v>131</v>
      </c>
      <c r="L198" s="202" t="s">
        <v>422</v>
      </c>
      <c r="M198" s="341" t="s">
        <v>421</v>
      </c>
      <c r="N198" s="341" t="s">
        <v>421</v>
      </c>
      <c r="O198" s="204" t="s">
        <v>174</v>
      </c>
    </row>
    <row r="199" spans="1:15" ht="12.75" customHeight="1">
      <c r="A199" s="71">
        <v>18</v>
      </c>
      <c r="B199" s="113" t="s">
        <v>167</v>
      </c>
      <c r="C199" s="14" t="s">
        <v>21</v>
      </c>
      <c r="D199" s="13"/>
      <c r="E199" s="234" t="s">
        <v>166</v>
      </c>
      <c r="F199" s="168">
        <f t="shared" si="12"/>
        <v>0</v>
      </c>
      <c r="G199" s="171">
        <f t="shared" si="13"/>
        <v>0</v>
      </c>
      <c r="H199" s="168">
        <v>0</v>
      </c>
      <c r="I199" s="168">
        <f t="shared" si="14"/>
        <v>0</v>
      </c>
      <c r="J199" s="183" t="s">
        <v>111</v>
      </c>
      <c r="K199" s="11" t="s">
        <v>131</v>
      </c>
      <c r="L199" s="202" t="s">
        <v>422</v>
      </c>
      <c r="M199" s="341" t="s">
        <v>421</v>
      </c>
      <c r="N199" s="341" t="s">
        <v>421</v>
      </c>
      <c r="O199" s="204" t="s">
        <v>174</v>
      </c>
    </row>
    <row r="200" spans="1:15" ht="12.75" customHeight="1">
      <c r="A200" s="71">
        <v>19</v>
      </c>
      <c r="B200" s="115" t="s">
        <v>170</v>
      </c>
      <c r="C200" s="27" t="s">
        <v>21</v>
      </c>
      <c r="D200" s="13"/>
      <c r="E200" s="234" t="s">
        <v>169</v>
      </c>
      <c r="F200" s="168">
        <f t="shared" si="12"/>
        <v>0</v>
      </c>
      <c r="G200" s="171">
        <f t="shared" si="13"/>
        <v>0</v>
      </c>
      <c r="H200" s="168">
        <v>0</v>
      </c>
      <c r="I200" s="168">
        <f t="shared" si="14"/>
        <v>0</v>
      </c>
      <c r="J200" s="183" t="s">
        <v>111</v>
      </c>
      <c r="K200" s="11" t="s">
        <v>131</v>
      </c>
      <c r="L200" s="202" t="s">
        <v>422</v>
      </c>
      <c r="M200" s="341" t="s">
        <v>421</v>
      </c>
      <c r="N200" s="341" t="s">
        <v>421</v>
      </c>
      <c r="O200" s="204" t="s">
        <v>174</v>
      </c>
    </row>
    <row r="201" spans="1:15" ht="12.75" customHeight="1">
      <c r="A201" s="71">
        <v>20</v>
      </c>
      <c r="B201" s="115" t="s">
        <v>81</v>
      </c>
      <c r="C201" s="145" t="s">
        <v>21</v>
      </c>
      <c r="D201" s="22"/>
      <c r="E201" s="234" t="s">
        <v>168</v>
      </c>
      <c r="F201" s="168">
        <f t="shared" si="12"/>
        <v>0</v>
      </c>
      <c r="G201" s="171">
        <f t="shared" si="13"/>
        <v>0</v>
      </c>
      <c r="H201" s="168">
        <v>0</v>
      </c>
      <c r="I201" s="168">
        <f t="shared" si="14"/>
        <v>0</v>
      </c>
      <c r="J201" s="183" t="s">
        <v>111</v>
      </c>
      <c r="K201" s="11" t="s">
        <v>131</v>
      </c>
      <c r="L201" s="202" t="s">
        <v>422</v>
      </c>
      <c r="M201" s="341" t="s">
        <v>421</v>
      </c>
      <c r="N201" s="341" t="s">
        <v>421</v>
      </c>
      <c r="O201" s="204" t="s">
        <v>174</v>
      </c>
    </row>
    <row r="202" spans="1:15" ht="12.75" customHeight="1">
      <c r="A202" s="71">
        <v>21</v>
      </c>
      <c r="B202" s="115" t="s">
        <v>319</v>
      </c>
      <c r="C202" s="145" t="s">
        <v>21</v>
      </c>
      <c r="D202" s="22"/>
      <c r="E202" s="234" t="s">
        <v>413</v>
      </c>
      <c r="F202" s="168">
        <f t="shared" si="12"/>
        <v>0</v>
      </c>
      <c r="G202" s="171">
        <f t="shared" si="13"/>
        <v>0</v>
      </c>
      <c r="H202" s="168">
        <v>0</v>
      </c>
      <c r="I202" s="168">
        <f t="shared" si="14"/>
        <v>0</v>
      </c>
      <c r="J202" s="183" t="s">
        <v>111</v>
      </c>
      <c r="K202" s="11" t="s">
        <v>131</v>
      </c>
      <c r="L202" s="202" t="s">
        <v>422</v>
      </c>
      <c r="M202" s="341" t="s">
        <v>421</v>
      </c>
      <c r="N202" s="341" t="s">
        <v>421</v>
      </c>
      <c r="O202" s="204" t="s">
        <v>174</v>
      </c>
    </row>
    <row r="203" spans="1:15" ht="12.75" customHeight="1">
      <c r="A203" s="71">
        <v>22</v>
      </c>
      <c r="B203" s="115" t="s">
        <v>82</v>
      </c>
      <c r="C203" s="145" t="s">
        <v>21</v>
      </c>
      <c r="D203" s="22"/>
      <c r="E203" s="150"/>
      <c r="F203" s="168">
        <f t="shared" si="12"/>
        <v>0</v>
      </c>
      <c r="G203" s="171">
        <f t="shared" si="13"/>
        <v>0</v>
      </c>
      <c r="H203" s="168">
        <v>0</v>
      </c>
      <c r="I203" s="168">
        <f t="shared" si="14"/>
        <v>0</v>
      </c>
      <c r="J203" s="183" t="s">
        <v>111</v>
      </c>
      <c r="K203" s="11" t="s">
        <v>131</v>
      </c>
      <c r="L203" s="202" t="s">
        <v>422</v>
      </c>
      <c r="M203" s="341" t="s">
        <v>421</v>
      </c>
      <c r="N203" s="341" t="s">
        <v>421</v>
      </c>
      <c r="O203" s="204" t="s">
        <v>174</v>
      </c>
    </row>
    <row r="204" spans="1:15" ht="12.75" customHeight="1">
      <c r="A204" s="71">
        <v>23</v>
      </c>
      <c r="B204" s="115" t="s">
        <v>83</v>
      </c>
      <c r="C204" s="145" t="s">
        <v>21</v>
      </c>
      <c r="D204" s="146"/>
      <c r="E204" s="151" t="s">
        <v>393</v>
      </c>
      <c r="F204" s="168">
        <f t="shared" si="12"/>
        <v>0</v>
      </c>
      <c r="G204" s="171">
        <f t="shared" si="13"/>
        <v>0</v>
      </c>
      <c r="H204" s="168">
        <v>0</v>
      </c>
      <c r="I204" s="168">
        <f t="shared" si="14"/>
        <v>0</v>
      </c>
      <c r="J204" s="183" t="s">
        <v>111</v>
      </c>
      <c r="K204" s="11" t="s">
        <v>131</v>
      </c>
      <c r="L204" s="202" t="s">
        <v>422</v>
      </c>
      <c r="M204" s="341" t="s">
        <v>421</v>
      </c>
      <c r="N204" s="341" t="s">
        <v>421</v>
      </c>
      <c r="O204" s="204" t="s">
        <v>174</v>
      </c>
    </row>
    <row r="205" spans="1:15" ht="12.75" customHeight="1">
      <c r="A205" s="71">
        <v>24</v>
      </c>
      <c r="B205" s="114" t="s">
        <v>274</v>
      </c>
      <c r="C205" s="14" t="s">
        <v>21</v>
      </c>
      <c r="D205" s="13"/>
      <c r="E205" s="237" t="s">
        <v>275</v>
      </c>
      <c r="F205" s="168">
        <f t="shared" si="12"/>
        <v>0</v>
      </c>
      <c r="G205" s="171">
        <f t="shared" si="13"/>
        <v>0</v>
      </c>
      <c r="H205" s="170">
        <v>0</v>
      </c>
      <c r="I205" s="168">
        <f t="shared" si="14"/>
        <v>0</v>
      </c>
      <c r="J205" s="223" t="s">
        <v>111</v>
      </c>
      <c r="K205" s="36" t="s">
        <v>131</v>
      </c>
      <c r="L205" s="202" t="s">
        <v>422</v>
      </c>
      <c r="M205" s="341" t="s">
        <v>421</v>
      </c>
      <c r="N205" s="341" t="s">
        <v>421</v>
      </c>
      <c r="O205" s="251" t="s">
        <v>174</v>
      </c>
    </row>
    <row r="206" spans="1:15" ht="12.75" customHeight="1">
      <c r="A206" s="71">
        <v>25</v>
      </c>
      <c r="B206" s="125" t="s">
        <v>302</v>
      </c>
      <c r="C206" s="14" t="s">
        <v>21</v>
      </c>
      <c r="D206" s="17">
        <v>1</v>
      </c>
      <c r="E206" s="237" t="s">
        <v>303</v>
      </c>
      <c r="F206" s="168">
        <f t="shared" si="12"/>
        <v>0</v>
      </c>
      <c r="G206" s="171">
        <f t="shared" si="13"/>
        <v>0</v>
      </c>
      <c r="H206" s="170">
        <v>0</v>
      </c>
      <c r="I206" s="168">
        <f t="shared" si="14"/>
        <v>0</v>
      </c>
      <c r="J206" s="223" t="s">
        <v>111</v>
      </c>
      <c r="K206" s="36" t="s">
        <v>131</v>
      </c>
      <c r="L206" s="202" t="s">
        <v>422</v>
      </c>
      <c r="M206" s="341" t="s">
        <v>421</v>
      </c>
      <c r="N206" s="341" t="s">
        <v>421</v>
      </c>
      <c r="O206" s="251" t="s">
        <v>174</v>
      </c>
    </row>
    <row r="207" spans="1:15" ht="12.75" customHeight="1">
      <c r="A207" s="71">
        <v>26</v>
      </c>
      <c r="B207" s="125" t="s">
        <v>386</v>
      </c>
      <c r="C207" s="14" t="s">
        <v>21</v>
      </c>
      <c r="D207" s="17">
        <v>3</v>
      </c>
      <c r="E207" s="345" t="s">
        <v>158</v>
      </c>
      <c r="F207" s="168">
        <f t="shared" si="12"/>
        <v>1512.6050420168067</v>
      </c>
      <c r="G207" s="171">
        <f t="shared" si="13"/>
        <v>315.1260504201681</v>
      </c>
      <c r="H207" s="170">
        <v>1800</v>
      </c>
      <c r="I207" s="168">
        <f t="shared" si="14"/>
        <v>375</v>
      </c>
      <c r="J207" s="223" t="s">
        <v>111</v>
      </c>
      <c r="K207" s="36" t="s">
        <v>131</v>
      </c>
      <c r="L207" s="202" t="s">
        <v>422</v>
      </c>
      <c r="M207" s="341" t="s">
        <v>421</v>
      </c>
      <c r="N207" s="341" t="s">
        <v>421</v>
      </c>
      <c r="O207" s="251" t="s">
        <v>174</v>
      </c>
    </row>
    <row r="208" spans="1:15" ht="12.75" customHeight="1">
      <c r="A208" s="71">
        <v>27</v>
      </c>
      <c r="B208" s="125" t="s">
        <v>225</v>
      </c>
      <c r="C208" s="14" t="s">
        <v>21</v>
      </c>
      <c r="D208" s="17">
        <v>1</v>
      </c>
      <c r="E208" s="237" t="s">
        <v>320</v>
      </c>
      <c r="F208" s="168">
        <f t="shared" si="12"/>
        <v>1089.0756302521008</v>
      </c>
      <c r="G208" s="171">
        <f t="shared" si="13"/>
        <v>226.89075630252103</v>
      </c>
      <c r="H208" s="170">
        <v>1296</v>
      </c>
      <c r="I208" s="168">
        <f t="shared" si="14"/>
        <v>270</v>
      </c>
      <c r="J208" s="223" t="s">
        <v>111</v>
      </c>
      <c r="K208" s="36" t="s">
        <v>131</v>
      </c>
      <c r="L208" s="202" t="s">
        <v>422</v>
      </c>
      <c r="M208" s="341" t="s">
        <v>421</v>
      </c>
      <c r="N208" s="341" t="s">
        <v>421</v>
      </c>
      <c r="O208" s="251" t="s">
        <v>174</v>
      </c>
    </row>
    <row r="209" spans="1:15" ht="12.75" customHeight="1">
      <c r="A209" s="71">
        <v>28</v>
      </c>
      <c r="B209" s="114" t="s">
        <v>323</v>
      </c>
      <c r="C209" s="14" t="s">
        <v>21</v>
      </c>
      <c r="D209" s="13"/>
      <c r="E209" s="237" t="s">
        <v>322</v>
      </c>
      <c r="F209" s="168">
        <f t="shared" si="12"/>
        <v>0</v>
      </c>
      <c r="G209" s="171">
        <f t="shared" si="13"/>
        <v>0</v>
      </c>
      <c r="H209" s="170">
        <v>0</v>
      </c>
      <c r="I209" s="168">
        <f t="shared" si="14"/>
        <v>0</v>
      </c>
      <c r="J209" s="223" t="s">
        <v>111</v>
      </c>
      <c r="K209" s="36" t="s">
        <v>131</v>
      </c>
      <c r="L209" s="202" t="s">
        <v>422</v>
      </c>
      <c r="M209" s="341" t="s">
        <v>421</v>
      </c>
      <c r="N209" s="341" t="s">
        <v>421</v>
      </c>
      <c r="O209" s="251" t="s">
        <v>174</v>
      </c>
    </row>
    <row r="210" spans="1:15" ht="12.75" customHeight="1">
      <c r="A210" s="71">
        <v>29</v>
      </c>
      <c r="B210" s="114" t="s">
        <v>399</v>
      </c>
      <c r="C210" s="14" t="s">
        <v>21</v>
      </c>
      <c r="D210" s="13">
        <v>1</v>
      </c>
      <c r="E210" s="237" t="s">
        <v>400</v>
      </c>
      <c r="F210" s="168">
        <f t="shared" si="12"/>
        <v>0</v>
      </c>
      <c r="G210" s="171">
        <f>F210/4.8</f>
        <v>0</v>
      </c>
      <c r="H210" s="170">
        <v>0</v>
      </c>
      <c r="I210" s="168">
        <f t="shared" si="14"/>
        <v>0</v>
      </c>
      <c r="J210" s="223" t="s">
        <v>111</v>
      </c>
      <c r="K210" s="36" t="s">
        <v>131</v>
      </c>
      <c r="L210" s="202" t="s">
        <v>422</v>
      </c>
      <c r="M210" s="341" t="s">
        <v>421</v>
      </c>
      <c r="N210" s="341" t="s">
        <v>421</v>
      </c>
      <c r="O210" s="251" t="s">
        <v>174</v>
      </c>
    </row>
    <row r="211" spans="1:15" ht="12.75" customHeight="1">
      <c r="A211" s="71"/>
      <c r="B211" s="114"/>
      <c r="C211" s="14"/>
      <c r="D211" s="13"/>
      <c r="E211" s="237"/>
      <c r="F211" s="168"/>
      <c r="G211" s="171"/>
      <c r="H211" s="170"/>
      <c r="I211" s="168"/>
      <c r="J211" s="223"/>
      <c r="K211" s="36"/>
      <c r="L211" s="285"/>
      <c r="M211" s="203"/>
      <c r="N211" s="203"/>
      <c r="O211" s="251"/>
    </row>
    <row r="212" spans="1:15" ht="12.75" customHeight="1">
      <c r="A212" s="71"/>
      <c r="B212" s="113"/>
      <c r="C212" s="42"/>
      <c r="D212" s="22"/>
      <c r="E212" s="150"/>
      <c r="F212" s="170"/>
      <c r="G212" s="170"/>
      <c r="H212" s="170"/>
      <c r="I212" s="170"/>
      <c r="J212" s="223"/>
      <c r="K212" s="36"/>
      <c r="L212" s="285"/>
      <c r="M212" s="203"/>
      <c r="N212" s="203"/>
      <c r="O212" s="251"/>
    </row>
    <row r="213" spans="1:15" ht="12.75" customHeight="1" thickBot="1">
      <c r="A213" s="76"/>
      <c r="B213" s="316" t="s">
        <v>267</v>
      </c>
      <c r="C213" s="47"/>
      <c r="D213" s="48"/>
      <c r="E213" s="46"/>
      <c r="F213" s="168">
        <f>H213/1.19</f>
        <v>21008.403361344539</v>
      </c>
      <c r="G213" s="49"/>
      <c r="H213" s="243">
        <v>25000</v>
      </c>
      <c r="I213" s="49">
        <f>G213*1.19</f>
        <v>0</v>
      </c>
      <c r="J213" s="195"/>
      <c r="K213" s="50"/>
      <c r="L213" s="51"/>
      <c r="M213" s="51"/>
      <c r="N213" s="51"/>
      <c r="O213" s="205"/>
    </row>
    <row r="214" spans="1:15" ht="12.75" customHeight="1" thickBot="1">
      <c r="A214" s="93" t="s">
        <v>68</v>
      </c>
      <c r="B214" s="130"/>
      <c r="C214" s="94"/>
      <c r="D214" s="94"/>
      <c r="E214" s="94"/>
      <c r="F214" s="94"/>
      <c r="G214" s="94"/>
      <c r="H214" s="354"/>
      <c r="I214" s="94"/>
      <c r="J214" s="196"/>
      <c r="K214" s="94"/>
      <c r="L214" s="94"/>
      <c r="M214" s="94"/>
      <c r="N214" s="94"/>
      <c r="O214" s="215"/>
    </row>
    <row r="215" spans="1:15" ht="12.75" customHeight="1">
      <c r="A215" s="70">
        <v>1</v>
      </c>
      <c r="B215" s="114" t="s">
        <v>69</v>
      </c>
      <c r="C215" s="26" t="s">
        <v>27</v>
      </c>
      <c r="D215" s="21"/>
      <c r="E215" s="148" t="s">
        <v>149</v>
      </c>
      <c r="F215" s="168">
        <f>H215/1.09</f>
        <v>0</v>
      </c>
      <c r="G215" s="171">
        <f>F215/4.8</f>
        <v>0</v>
      </c>
      <c r="H215" s="168">
        <v>0</v>
      </c>
      <c r="I215" s="168">
        <f>G215*1.09</f>
        <v>0</v>
      </c>
      <c r="J215" s="183" t="s">
        <v>111</v>
      </c>
      <c r="K215" s="11" t="s">
        <v>131</v>
      </c>
      <c r="L215" s="202" t="s">
        <v>422</v>
      </c>
      <c r="M215" s="341" t="s">
        <v>421</v>
      </c>
      <c r="N215" s="341" t="s">
        <v>421</v>
      </c>
      <c r="O215" s="204" t="s">
        <v>174</v>
      </c>
    </row>
    <row r="216" spans="1:15" ht="12.75" customHeight="1">
      <c r="A216" s="70">
        <v>2</v>
      </c>
      <c r="B216" s="120" t="s">
        <v>11</v>
      </c>
      <c r="C216" s="25" t="s">
        <v>27</v>
      </c>
      <c r="D216" s="16"/>
      <c r="E216" s="149" t="s">
        <v>150</v>
      </c>
      <c r="F216" s="168">
        <f>H216/1.19</f>
        <v>0</v>
      </c>
      <c r="G216" s="171">
        <f>F216/4.8</f>
        <v>0</v>
      </c>
      <c r="H216" s="168">
        <v>0</v>
      </c>
      <c r="I216" s="168">
        <f>G216*1.2</f>
        <v>0</v>
      </c>
      <c r="J216" s="183" t="s">
        <v>111</v>
      </c>
      <c r="K216" s="11" t="s">
        <v>131</v>
      </c>
      <c r="L216" s="202" t="s">
        <v>422</v>
      </c>
      <c r="M216" s="341" t="s">
        <v>421</v>
      </c>
      <c r="N216" s="341" t="s">
        <v>421</v>
      </c>
      <c r="O216" s="204" t="s">
        <v>174</v>
      </c>
    </row>
    <row r="217" spans="1:15" ht="12.75" customHeight="1">
      <c r="A217" s="72"/>
      <c r="B217" s="120"/>
      <c r="C217" s="34"/>
      <c r="D217" s="24"/>
      <c r="E217" s="149"/>
      <c r="F217" s="170"/>
      <c r="G217" s="170"/>
      <c r="H217" s="170"/>
      <c r="I217" s="170"/>
      <c r="J217" s="223"/>
      <c r="K217" s="36"/>
      <c r="L217" s="285"/>
      <c r="M217" s="203"/>
      <c r="N217" s="203"/>
      <c r="O217" s="251"/>
    </row>
    <row r="218" spans="1:15" ht="12.75" customHeight="1" thickBot="1">
      <c r="A218" s="74"/>
      <c r="B218" s="316" t="s">
        <v>267</v>
      </c>
      <c r="C218" s="319"/>
      <c r="D218" s="317"/>
      <c r="E218" s="320"/>
      <c r="F218" s="168">
        <f>SUM(F215:F217)</f>
        <v>0</v>
      </c>
      <c r="G218" s="276"/>
      <c r="H218" s="270">
        <v>55000</v>
      </c>
      <c r="I218" s="276"/>
      <c r="J218" s="277"/>
      <c r="K218" s="321"/>
      <c r="L218" s="322"/>
      <c r="M218" s="322"/>
      <c r="N218" s="322"/>
      <c r="O218" s="323"/>
    </row>
    <row r="219" spans="1:15" ht="12.75" customHeight="1" thickBot="1">
      <c r="A219" s="81" t="s">
        <v>65</v>
      </c>
      <c r="B219" s="131"/>
      <c r="C219" s="82"/>
      <c r="D219" s="82"/>
      <c r="E219" s="82"/>
      <c r="F219" s="82"/>
      <c r="G219" s="82"/>
      <c r="H219" s="355"/>
      <c r="I219" s="82"/>
      <c r="J219" s="197"/>
      <c r="K219" s="82"/>
      <c r="L219" s="82"/>
      <c r="M219" s="82"/>
      <c r="N219" s="82"/>
      <c r="O219" s="216"/>
    </row>
    <row r="220" spans="1:15" ht="12.75" customHeight="1">
      <c r="A220" s="70">
        <v>1</v>
      </c>
      <c r="B220" s="117" t="s">
        <v>79</v>
      </c>
      <c r="C220" s="25" t="s">
        <v>21</v>
      </c>
      <c r="D220" s="16"/>
      <c r="E220" s="163" t="s">
        <v>151</v>
      </c>
      <c r="F220" s="168">
        <f>H220/1.05</f>
        <v>1904.7619047619046</v>
      </c>
      <c r="G220" s="171">
        <f>F220/4.8</f>
        <v>396.82539682539681</v>
      </c>
      <c r="H220" s="168">
        <v>2000</v>
      </c>
      <c r="I220" s="168">
        <f>G220*1.05</f>
        <v>416.66666666666669</v>
      </c>
      <c r="J220" s="183" t="s">
        <v>111</v>
      </c>
      <c r="K220" s="11" t="s">
        <v>131</v>
      </c>
      <c r="L220" s="202" t="s">
        <v>422</v>
      </c>
      <c r="M220" s="341" t="s">
        <v>421</v>
      </c>
      <c r="N220" s="341" t="s">
        <v>421</v>
      </c>
      <c r="O220" s="204" t="s">
        <v>174</v>
      </c>
    </row>
    <row r="221" spans="1:15" ht="12.75" customHeight="1">
      <c r="A221" s="70">
        <v>2</v>
      </c>
      <c r="B221" s="127" t="s">
        <v>67</v>
      </c>
      <c r="C221" s="25" t="s">
        <v>21</v>
      </c>
      <c r="D221" s="16"/>
      <c r="E221" s="153" t="s">
        <v>152</v>
      </c>
      <c r="F221" s="168">
        <f>H221/1.19</f>
        <v>840.3361344537816</v>
      </c>
      <c r="G221" s="171">
        <f>F221/4.8</f>
        <v>175.0700280112045</v>
      </c>
      <c r="H221" s="168">
        <v>1000</v>
      </c>
      <c r="I221" s="168">
        <f>G221*1.19</f>
        <v>208.33333333333334</v>
      </c>
      <c r="J221" s="183" t="s">
        <v>111</v>
      </c>
      <c r="K221" s="11" t="s">
        <v>131</v>
      </c>
      <c r="L221" s="202" t="s">
        <v>422</v>
      </c>
      <c r="M221" s="341" t="s">
        <v>421</v>
      </c>
      <c r="N221" s="341" t="s">
        <v>421</v>
      </c>
      <c r="O221" s="204" t="s">
        <v>174</v>
      </c>
    </row>
    <row r="222" spans="1:15" ht="12.75" customHeight="1">
      <c r="A222" s="70">
        <v>3</v>
      </c>
      <c r="B222" s="120" t="s">
        <v>9</v>
      </c>
      <c r="C222" s="41" t="s">
        <v>21</v>
      </c>
      <c r="D222" s="10"/>
      <c r="E222" s="153" t="s">
        <v>152</v>
      </c>
      <c r="F222" s="168">
        <f>H222/1.19</f>
        <v>0</v>
      </c>
      <c r="G222" s="171">
        <f>F222/4.8</f>
        <v>0</v>
      </c>
      <c r="H222" s="168">
        <v>0</v>
      </c>
      <c r="I222" s="168">
        <f>G222*1.2</f>
        <v>0</v>
      </c>
      <c r="J222" s="183" t="s">
        <v>111</v>
      </c>
      <c r="K222" s="11" t="s">
        <v>131</v>
      </c>
      <c r="L222" s="202" t="s">
        <v>422</v>
      </c>
      <c r="M222" s="341" t="s">
        <v>421</v>
      </c>
      <c r="N222" s="341" t="s">
        <v>421</v>
      </c>
      <c r="O222" s="204" t="s">
        <v>174</v>
      </c>
    </row>
    <row r="223" spans="1:15" ht="12.75" customHeight="1">
      <c r="A223" s="70">
        <v>4</v>
      </c>
      <c r="B223" s="118" t="s">
        <v>66</v>
      </c>
      <c r="C223" s="41" t="s">
        <v>21</v>
      </c>
      <c r="D223" s="10"/>
      <c r="E223" s="149" t="s">
        <v>153</v>
      </c>
      <c r="F223" s="168">
        <f>H223/1.09</f>
        <v>1834.8623853211009</v>
      </c>
      <c r="G223" s="171">
        <f>F223/4.8</f>
        <v>382.26299694189601</v>
      </c>
      <c r="H223" s="168">
        <v>2000</v>
      </c>
      <c r="I223" s="168">
        <f>G223*1.09</f>
        <v>416.66666666666669</v>
      </c>
      <c r="J223" s="183" t="s">
        <v>111</v>
      </c>
      <c r="K223" s="11" t="s">
        <v>131</v>
      </c>
      <c r="L223" s="202" t="s">
        <v>422</v>
      </c>
      <c r="M223" s="341" t="s">
        <v>421</v>
      </c>
      <c r="N223" s="341" t="s">
        <v>421</v>
      </c>
      <c r="O223" s="204" t="s">
        <v>174</v>
      </c>
    </row>
    <row r="224" spans="1:15" ht="12.75" customHeight="1">
      <c r="A224" s="71"/>
      <c r="B224" s="108"/>
      <c r="C224" s="40"/>
      <c r="D224" s="15"/>
      <c r="E224" s="149"/>
      <c r="F224" s="170"/>
      <c r="G224" s="170"/>
      <c r="H224" s="170"/>
      <c r="I224" s="170"/>
      <c r="J224" s="223"/>
      <c r="K224" s="36"/>
      <c r="L224" s="285"/>
      <c r="M224" s="203"/>
      <c r="N224" s="203"/>
      <c r="O224" s="251"/>
    </row>
    <row r="225" spans="1:256" ht="12.75" customHeight="1" thickBot="1">
      <c r="A225" s="76"/>
      <c r="B225" s="316" t="s">
        <v>267</v>
      </c>
      <c r="C225" s="56"/>
      <c r="D225" s="49"/>
      <c r="E225" s="55"/>
      <c r="F225" s="270">
        <f>SUM(F220:F223)</f>
        <v>4579.9604245367873</v>
      </c>
      <c r="G225" s="49"/>
      <c r="H225" s="243">
        <v>8000</v>
      </c>
      <c r="I225" s="49"/>
      <c r="J225" s="195"/>
      <c r="K225" s="50"/>
      <c r="L225" s="51"/>
      <c r="M225" s="51"/>
      <c r="N225" s="51"/>
      <c r="O225" s="205"/>
    </row>
    <row r="226" spans="1:256" ht="12.75" customHeight="1" thickBot="1">
      <c r="A226" s="83" t="s">
        <v>113</v>
      </c>
      <c r="B226" s="132"/>
      <c r="C226" s="84"/>
      <c r="D226" s="84"/>
      <c r="E226" s="84"/>
      <c r="F226" s="84"/>
      <c r="G226" s="84"/>
      <c r="H226" s="356"/>
      <c r="I226" s="84"/>
      <c r="J226" s="198"/>
      <c r="K226" s="84"/>
      <c r="L226" s="84"/>
      <c r="M226" s="84"/>
      <c r="N226" s="84"/>
      <c r="O226" s="217"/>
    </row>
    <row r="227" spans="1:256" ht="12.75" customHeight="1">
      <c r="A227" s="70">
        <v>1</v>
      </c>
      <c r="B227" s="114" t="s">
        <v>45</v>
      </c>
      <c r="C227" s="24" t="s">
        <v>27</v>
      </c>
      <c r="D227" s="167"/>
      <c r="E227" s="164" t="s">
        <v>154</v>
      </c>
      <c r="F227" s="10">
        <f>H227/1.19</f>
        <v>1722.6890756302521</v>
      </c>
      <c r="G227" s="171">
        <f>F227/4.8</f>
        <v>358.8935574229692</v>
      </c>
      <c r="H227" s="168">
        <v>2050</v>
      </c>
      <c r="I227" s="168">
        <f>G227*1.19</f>
        <v>427.08333333333331</v>
      </c>
      <c r="J227" s="183" t="s">
        <v>111</v>
      </c>
      <c r="K227" s="11" t="s">
        <v>131</v>
      </c>
      <c r="L227" s="202" t="s">
        <v>422</v>
      </c>
      <c r="M227" s="341" t="s">
        <v>421</v>
      </c>
      <c r="N227" s="341" t="s">
        <v>421</v>
      </c>
      <c r="O227" s="204" t="s">
        <v>174</v>
      </c>
    </row>
    <row r="228" spans="1:256" ht="12.75" customHeight="1">
      <c r="A228" s="72"/>
      <c r="B228" s="125"/>
      <c r="C228" s="28"/>
      <c r="D228" s="257"/>
      <c r="E228" s="284"/>
      <c r="F228" s="303"/>
      <c r="G228" s="37"/>
      <c r="H228" s="295"/>
      <c r="I228" s="295"/>
      <c r="J228" s="296"/>
      <c r="K228" s="32"/>
      <c r="L228" s="297"/>
      <c r="M228" s="298"/>
      <c r="N228" s="298"/>
      <c r="O228" s="292"/>
    </row>
    <row r="229" spans="1:256" ht="12.75" customHeight="1" thickBot="1">
      <c r="A229" s="76"/>
      <c r="B229" s="316" t="s">
        <v>267</v>
      </c>
      <c r="C229" s="370"/>
      <c r="D229" s="272"/>
      <c r="E229" s="48"/>
      <c r="F229" s="276">
        <f>H229/1.2</f>
        <v>17500</v>
      </c>
      <c r="G229" s="276"/>
      <c r="H229" s="270">
        <v>21000</v>
      </c>
      <c r="I229" s="276"/>
      <c r="J229" s="277"/>
      <c r="K229" s="278"/>
      <c r="L229" s="49"/>
      <c r="M229" s="49"/>
      <c r="N229" s="49"/>
      <c r="O229" s="205"/>
    </row>
    <row r="230" spans="1:256" ht="12.75" customHeight="1" thickBot="1">
      <c r="A230" s="85" t="s">
        <v>114</v>
      </c>
      <c r="B230" s="133"/>
      <c r="C230" s="86"/>
      <c r="D230" s="86"/>
      <c r="E230" s="86"/>
      <c r="F230" s="86"/>
      <c r="G230" s="86"/>
      <c r="H230" s="357"/>
      <c r="I230" s="86"/>
      <c r="J230" s="199"/>
      <c r="K230" s="86"/>
      <c r="L230" s="86"/>
      <c r="M230" s="86"/>
      <c r="N230" s="86"/>
      <c r="O230" s="218"/>
    </row>
    <row r="231" spans="1:256" ht="12.75" customHeight="1">
      <c r="A231" s="73">
        <v>1</v>
      </c>
      <c r="B231" s="134" t="s">
        <v>19</v>
      </c>
      <c r="C231" s="35" t="s">
        <v>13</v>
      </c>
      <c r="D231" s="33"/>
      <c r="E231" s="165" t="s">
        <v>117</v>
      </c>
      <c r="F231" s="168">
        <f>H231/1.09</f>
        <v>83.229357798165125</v>
      </c>
      <c r="G231" s="15">
        <f>F231/4.8</f>
        <v>17.339449541284402</v>
      </c>
      <c r="H231" s="168">
        <v>90.72</v>
      </c>
      <c r="I231" s="168">
        <f>G231*1.09</f>
        <v>18.899999999999999</v>
      </c>
      <c r="J231" s="183" t="s">
        <v>111</v>
      </c>
      <c r="K231" s="11" t="s">
        <v>131</v>
      </c>
      <c r="L231" s="202" t="s">
        <v>422</v>
      </c>
      <c r="M231" s="341" t="s">
        <v>421</v>
      </c>
      <c r="N231" s="341" t="s">
        <v>421</v>
      </c>
      <c r="O231" s="204" t="s">
        <v>174</v>
      </c>
    </row>
    <row r="232" spans="1:256" ht="12.75" customHeight="1">
      <c r="A232" s="70">
        <v>2</v>
      </c>
      <c r="B232" s="135" t="s">
        <v>10</v>
      </c>
      <c r="C232" s="25" t="s">
        <v>21</v>
      </c>
      <c r="D232" s="16"/>
      <c r="E232" s="149" t="s">
        <v>155</v>
      </c>
      <c r="F232" s="168">
        <f>H232/1.19</f>
        <v>2941.1764705882356</v>
      </c>
      <c r="G232" s="15">
        <f>F232/4.8</f>
        <v>612.7450980392158</v>
      </c>
      <c r="H232" s="168">
        <v>3500</v>
      </c>
      <c r="I232" s="168">
        <f>G232*1.19</f>
        <v>729.16666666666674</v>
      </c>
      <c r="J232" s="183" t="s">
        <v>111</v>
      </c>
      <c r="K232" s="11" t="s">
        <v>131</v>
      </c>
      <c r="L232" s="202" t="s">
        <v>422</v>
      </c>
      <c r="M232" s="341" t="s">
        <v>421</v>
      </c>
      <c r="N232" s="341" t="s">
        <v>421</v>
      </c>
      <c r="O232" s="204" t="s">
        <v>174</v>
      </c>
    </row>
    <row r="233" spans="1:256" ht="12.75" customHeight="1">
      <c r="A233" s="71">
        <v>3</v>
      </c>
      <c r="B233" s="135" t="s">
        <v>170</v>
      </c>
      <c r="C233" s="25" t="s">
        <v>21</v>
      </c>
      <c r="D233" s="24"/>
      <c r="E233" s="149" t="s">
        <v>169</v>
      </c>
      <c r="F233" s="168">
        <f>H233/1.19</f>
        <v>4574.1176470588234</v>
      </c>
      <c r="G233" s="15">
        <f>F233/4.8</f>
        <v>952.94117647058829</v>
      </c>
      <c r="H233" s="170">
        <v>5443.2</v>
      </c>
      <c r="I233" s="168">
        <f>G233*1.19</f>
        <v>1134</v>
      </c>
      <c r="J233" s="183" t="s">
        <v>111</v>
      </c>
      <c r="K233" s="11" t="s">
        <v>131</v>
      </c>
      <c r="L233" s="202" t="s">
        <v>422</v>
      </c>
      <c r="M233" s="341" t="s">
        <v>421</v>
      </c>
      <c r="N233" s="341" t="s">
        <v>421</v>
      </c>
      <c r="O233" s="204" t="s">
        <v>174</v>
      </c>
    </row>
    <row r="234" spans="1:256" ht="12.75" customHeight="1">
      <c r="A234" s="75">
        <v>4</v>
      </c>
      <c r="B234" s="135" t="s">
        <v>318</v>
      </c>
      <c r="C234" s="34" t="s">
        <v>21</v>
      </c>
      <c r="D234" s="24"/>
      <c r="E234" s="310" t="s">
        <v>137</v>
      </c>
      <c r="F234" s="168">
        <f>H234/1.19</f>
        <v>124.53781512605042</v>
      </c>
      <c r="G234" s="15">
        <f>F234/4.8</f>
        <v>25.945378151260506</v>
      </c>
      <c r="H234" s="171">
        <v>148.19999999999999</v>
      </c>
      <c r="I234" s="168">
        <f>G234*1.19</f>
        <v>30.875</v>
      </c>
      <c r="J234" s="183" t="s">
        <v>111</v>
      </c>
      <c r="K234" s="11" t="s">
        <v>131</v>
      </c>
      <c r="L234" s="202" t="s">
        <v>422</v>
      </c>
      <c r="M234" s="341" t="s">
        <v>421</v>
      </c>
      <c r="N234" s="341" t="s">
        <v>421</v>
      </c>
      <c r="O234" s="204" t="s">
        <v>174</v>
      </c>
    </row>
    <row r="235" spans="1:256" ht="12.75" customHeight="1">
      <c r="A235" s="75"/>
      <c r="B235" s="135"/>
      <c r="C235" s="34"/>
      <c r="D235" s="24"/>
      <c r="E235" s="310"/>
      <c r="F235" s="168"/>
      <c r="G235" s="37"/>
      <c r="H235" s="171"/>
      <c r="I235" s="295"/>
      <c r="J235" s="296"/>
      <c r="K235" s="32"/>
      <c r="L235" s="297"/>
      <c r="M235" s="298"/>
      <c r="N235" s="298"/>
      <c r="O235" s="292"/>
    </row>
    <row r="236" spans="1:256" ht="12.75" customHeight="1" thickBot="1">
      <c r="A236" s="76"/>
      <c r="B236" s="316" t="s">
        <v>267</v>
      </c>
      <c r="C236" s="56"/>
      <c r="D236" s="49"/>
      <c r="E236" s="55"/>
      <c r="F236" s="168">
        <f>SUM(F231:F235)</f>
        <v>7723.0612905712742</v>
      </c>
      <c r="G236" s="49"/>
      <c r="H236" s="243">
        <v>15000</v>
      </c>
      <c r="I236" s="49"/>
      <c r="J236" s="195"/>
      <c r="K236" s="50"/>
      <c r="L236" s="51"/>
      <c r="M236" s="51"/>
      <c r="N236" s="51"/>
      <c r="O236" s="205"/>
    </row>
    <row r="237" spans="1:256" ht="12.75" customHeight="1" thickBot="1">
      <c r="A237" s="85" t="s">
        <v>195</v>
      </c>
      <c r="B237" s="133"/>
      <c r="C237" s="86"/>
      <c r="D237" s="86"/>
      <c r="E237" s="86"/>
      <c r="F237" s="86"/>
      <c r="G237" s="86"/>
      <c r="H237" s="357"/>
      <c r="I237" s="86"/>
      <c r="J237" s="199"/>
      <c r="K237" s="86"/>
      <c r="L237" s="86"/>
      <c r="M237" s="86"/>
      <c r="N237" s="86"/>
      <c r="O237" s="218"/>
    </row>
    <row r="238" spans="1:256" ht="12.75" customHeight="1">
      <c r="A238" s="70">
        <v>1</v>
      </c>
      <c r="B238" s="117" t="s">
        <v>197</v>
      </c>
      <c r="C238" s="25" t="s">
        <v>21</v>
      </c>
      <c r="D238" s="16"/>
      <c r="E238" s="261"/>
      <c r="F238" s="168">
        <f>H238/1.19</f>
        <v>0</v>
      </c>
      <c r="G238" s="171">
        <f>F238/4.8</f>
        <v>0</v>
      </c>
      <c r="H238" s="260">
        <v>0</v>
      </c>
      <c r="I238" s="168">
        <f>G238*1.19</f>
        <v>0</v>
      </c>
      <c r="J238" s="183" t="s">
        <v>111</v>
      </c>
      <c r="K238" s="11" t="s">
        <v>131</v>
      </c>
      <c r="L238" s="202" t="s">
        <v>422</v>
      </c>
      <c r="M238" s="341" t="s">
        <v>421</v>
      </c>
      <c r="N238" s="341" t="s">
        <v>421</v>
      </c>
      <c r="O238" s="204" t="s">
        <v>174</v>
      </c>
    </row>
    <row r="239" spans="1:256" ht="12.75" customHeight="1">
      <c r="A239" s="71"/>
      <c r="B239" s="108"/>
      <c r="C239" s="34"/>
      <c r="D239" s="24"/>
      <c r="E239" s="172"/>
      <c r="F239" s="170"/>
      <c r="G239" s="24"/>
      <c r="H239" s="167">
        <v>1000</v>
      </c>
      <c r="I239" s="24"/>
      <c r="J239" s="149"/>
      <c r="K239" s="36"/>
      <c r="L239" s="249"/>
      <c r="M239" s="249"/>
      <c r="N239" s="249"/>
      <c r="O239" s="287"/>
    </row>
    <row r="240" spans="1:256" s="221" customFormat="1" ht="12.75" customHeight="1" thickBot="1">
      <c r="A240" s="244" t="s">
        <v>196</v>
      </c>
      <c r="B240" s="245"/>
      <c r="C240" s="246"/>
      <c r="D240" s="246"/>
      <c r="E240" s="246"/>
      <c r="F240" s="246"/>
      <c r="G240" s="246"/>
      <c r="H240" s="358"/>
      <c r="I240" s="246"/>
      <c r="J240" s="247"/>
      <c r="K240" s="246"/>
      <c r="L240" s="246"/>
      <c r="M240" s="246"/>
      <c r="N240" s="246"/>
      <c r="O240" s="248"/>
      <c r="P240" s="222"/>
      <c r="Q240" s="222"/>
      <c r="R240" s="222"/>
      <c r="S240" s="222"/>
      <c r="T240" s="222"/>
      <c r="U240" s="222"/>
      <c r="V240" s="222"/>
      <c r="W240" s="222"/>
      <c r="X240" s="222"/>
      <c r="Y240" s="222"/>
      <c r="Z240" s="222"/>
      <c r="AA240" s="222"/>
      <c r="AB240" s="222"/>
      <c r="AC240" s="222"/>
      <c r="AD240" s="222"/>
      <c r="AE240" s="222"/>
      <c r="AF240" s="222"/>
      <c r="AG240" s="222"/>
      <c r="AH240" s="222"/>
      <c r="AI240" s="222"/>
      <c r="AJ240" s="222"/>
      <c r="AK240" s="222"/>
      <c r="AL240" s="222"/>
      <c r="AM240" s="222"/>
      <c r="AN240" s="222"/>
      <c r="AO240" s="222"/>
      <c r="AP240" s="222"/>
      <c r="AQ240" s="222"/>
      <c r="AR240" s="222"/>
      <c r="AS240" s="222"/>
      <c r="AT240" s="222"/>
      <c r="AU240" s="222"/>
      <c r="AV240" s="222"/>
      <c r="AW240" s="222"/>
      <c r="AX240" s="222"/>
      <c r="AY240" s="222"/>
      <c r="AZ240" s="222"/>
      <c r="BA240" s="222"/>
      <c r="BB240" s="222"/>
      <c r="BC240" s="222"/>
      <c r="BD240" s="222"/>
      <c r="BE240" s="222"/>
      <c r="BF240" s="222"/>
      <c r="BG240" s="222"/>
      <c r="BH240" s="222"/>
      <c r="BI240" s="222"/>
      <c r="BJ240" s="222"/>
      <c r="BK240" s="222"/>
      <c r="BL240" s="222"/>
      <c r="BM240" s="222"/>
      <c r="BN240" s="222"/>
      <c r="BO240" s="222"/>
      <c r="BP240" s="222"/>
      <c r="BQ240" s="222"/>
      <c r="BR240" s="222"/>
      <c r="BS240" s="222"/>
      <c r="BT240" s="222"/>
      <c r="BU240" s="222"/>
      <c r="BV240" s="222"/>
      <c r="BW240" s="222"/>
      <c r="BX240" s="222"/>
      <c r="BY240" s="222"/>
      <c r="BZ240" s="222"/>
      <c r="CA240" s="222"/>
      <c r="CB240" s="222"/>
      <c r="CC240" s="222"/>
      <c r="CD240" s="222"/>
      <c r="CE240" s="222"/>
      <c r="CF240" s="222"/>
      <c r="CG240" s="222"/>
      <c r="CH240" s="222"/>
      <c r="CI240" s="222"/>
      <c r="CJ240" s="222"/>
      <c r="CK240" s="222"/>
      <c r="CL240" s="222"/>
      <c r="CM240" s="222"/>
      <c r="CN240" s="222"/>
      <c r="CO240" s="222"/>
      <c r="CP240" s="222"/>
      <c r="CQ240" s="222"/>
      <c r="CR240" s="222"/>
      <c r="CS240" s="222"/>
      <c r="CT240" s="222"/>
      <c r="CU240" s="222"/>
      <c r="CV240" s="222"/>
      <c r="CW240" s="222"/>
      <c r="CX240" s="222"/>
      <c r="CY240" s="222"/>
      <c r="CZ240" s="222"/>
      <c r="DA240" s="222"/>
      <c r="DB240" s="222"/>
      <c r="DC240" s="222"/>
      <c r="DD240" s="222"/>
      <c r="DE240" s="222"/>
      <c r="DF240" s="222"/>
      <c r="DG240" s="222"/>
      <c r="DH240" s="222"/>
      <c r="DI240" s="222"/>
      <c r="DJ240" s="222"/>
      <c r="DK240" s="222"/>
      <c r="DL240" s="222"/>
      <c r="DM240" s="222"/>
      <c r="DN240" s="222"/>
      <c r="DO240" s="222"/>
      <c r="DP240" s="222"/>
      <c r="DQ240" s="222"/>
      <c r="DR240" s="222"/>
      <c r="DS240" s="222"/>
      <c r="DT240" s="222"/>
      <c r="DU240" s="222"/>
      <c r="DV240" s="222"/>
      <c r="DW240" s="222"/>
      <c r="DX240" s="222"/>
      <c r="DY240" s="222"/>
      <c r="DZ240" s="222"/>
      <c r="EA240" s="222"/>
      <c r="EB240" s="222"/>
      <c r="EC240" s="222"/>
      <c r="ED240" s="222"/>
      <c r="EE240" s="222"/>
      <c r="EF240" s="222"/>
      <c r="EG240" s="222"/>
      <c r="EH240" s="222"/>
      <c r="EI240" s="222"/>
      <c r="EJ240" s="222"/>
      <c r="EK240" s="222"/>
      <c r="EL240" s="222"/>
      <c r="EM240" s="222"/>
      <c r="EN240" s="222"/>
      <c r="EO240" s="222"/>
      <c r="EP240" s="222"/>
      <c r="EQ240" s="222"/>
      <c r="ER240" s="222"/>
      <c r="ES240" s="222"/>
      <c r="ET240" s="222"/>
      <c r="EU240" s="222"/>
      <c r="EV240" s="222"/>
      <c r="EW240" s="222"/>
      <c r="EX240" s="222"/>
      <c r="EY240" s="222"/>
      <c r="EZ240" s="222"/>
      <c r="FA240" s="222"/>
      <c r="FB240" s="222"/>
      <c r="FC240" s="222"/>
      <c r="FD240" s="222"/>
      <c r="FE240" s="222"/>
      <c r="FF240" s="222"/>
      <c r="FG240" s="222"/>
      <c r="FH240" s="222"/>
      <c r="FI240" s="222"/>
      <c r="FJ240" s="222"/>
      <c r="FK240" s="222"/>
      <c r="FL240" s="222"/>
      <c r="FM240" s="222"/>
      <c r="FN240" s="222"/>
      <c r="FO240" s="222"/>
      <c r="FP240" s="222"/>
      <c r="FQ240" s="222"/>
      <c r="FR240" s="222"/>
      <c r="FS240" s="222"/>
      <c r="FT240" s="222"/>
      <c r="FU240" s="222"/>
      <c r="FV240" s="222"/>
      <c r="FW240" s="222"/>
      <c r="FX240" s="222"/>
      <c r="FY240" s="222"/>
      <c r="FZ240" s="222"/>
      <c r="GA240" s="222"/>
      <c r="GB240" s="222"/>
      <c r="GC240" s="222"/>
      <c r="GD240" s="222"/>
      <c r="GE240" s="222"/>
      <c r="GF240" s="222"/>
      <c r="GG240" s="222"/>
      <c r="GH240" s="222"/>
      <c r="GI240" s="222"/>
      <c r="GJ240" s="222"/>
      <c r="GK240" s="222"/>
      <c r="GL240" s="222"/>
      <c r="GM240" s="222"/>
      <c r="GN240" s="222"/>
      <c r="GO240" s="222"/>
      <c r="GP240" s="222"/>
      <c r="GQ240" s="222"/>
      <c r="GR240" s="222"/>
      <c r="GS240" s="222"/>
      <c r="GT240" s="222"/>
      <c r="GU240" s="222"/>
      <c r="GV240" s="222"/>
      <c r="GW240" s="222"/>
      <c r="GX240" s="222"/>
      <c r="GY240" s="222"/>
      <c r="GZ240" s="222"/>
      <c r="HA240" s="222"/>
      <c r="HB240" s="222"/>
      <c r="HC240" s="222"/>
      <c r="HD240" s="222"/>
      <c r="HE240" s="222"/>
      <c r="HF240" s="222"/>
      <c r="HG240" s="222"/>
      <c r="HH240" s="222"/>
      <c r="HI240" s="222"/>
      <c r="HJ240" s="222"/>
      <c r="HK240" s="222"/>
      <c r="HL240" s="222"/>
      <c r="HM240" s="222"/>
      <c r="HN240" s="222"/>
      <c r="HO240" s="222"/>
      <c r="HP240" s="222"/>
      <c r="HQ240" s="222"/>
      <c r="HR240" s="222"/>
      <c r="HS240" s="222"/>
      <c r="HT240" s="222"/>
      <c r="HU240" s="222"/>
      <c r="HV240" s="222"/>
      <c r="HW240" s="222"/>
      <c r="HX240" s="222"/>
      <c r="HY240" s="222"/>
      <c r="HZ240" s="222"/>
      <c r="IA240" s="222"/>
      <c r="IB240" s="222"/>
      <c r="IC240" s="222"/>
      <c r="ID240" s="222"/>
      <c r="IE240" s="222"/>
      <c r="IF240" s="222"/>
      <c r="IG240" s="222"/>
      <c r="IH240" s="222"/>
      <c r="II240" s="222"/>
      <c r="IJ240" s="222"/>
      <c r="IK240" s="222"/>
      <c r="IL240" s="222"/>
      <c r="IM240" s="222"/>
      <c r="IN240" s="222"/>
      <c r="IO240" s="222"/>
      <c r="IP240" s="222"/>
      <c r="IQ240" s="222"/>
      <c r="IR240" s="222"/>
      <c r="IS240" s="222"/>
      <c r="IT240" s="222"/>
      <c r="IU240" s="222"/>
      <c r="IV240" s="222"/>
    </row>
    <row r="241" spans="1:15" ht="12.75" customHeight="1">
      <c r="A241" s="77">
        <v>1</v>
      </c>
      <c r="B241" s="123" t="s">
        <v>12</v>
      </c>
      <c r="C241" s="52" t="s">
        <v>21</v>
      </c>
      <c r="D241" s="53">
        <v>5</v>
      </c>
      <c r="E241" s="166" t="s">
        <v>156</v>
      </c>
      <c r="F241" s="168">
        <f>H241/1.19</f>
        <v>6302.5210084033615</v>
      </c>
      <c r="G241" s="171">
        <f>F241/4.8</f>
        <v>1313.0252100840337</v>
      </c>
      <c r="H241" s="168">
        <v>7500</v>
      </c>
      <c r="I241" s="168">
        <f>G241</f>
        <v>1313.0252100840337</v>
      </c>
      <c r="J241" s="183" t="s">
        <v>111</v>
      </c>
      <c r="K241" s="11" t="s">
        <v>131</v>
      </c>
      <c r="L241" s="202" t="s">
        <v>422</v>
      </c>
      <c r="M241" s="341" t="s">
        <v>421</v>
      </c>
      <c r="N241" s="341" t="s">
        <v>421</v>
      </c>
      <c r="O241" s="204" t="s">
        <v>174</v>
      </c>
    </row>
    <row r="242" spans="1:15" ht="12.75" customHeight="1">
      <c r="A242" s="71">
        <v>2</v>
      </c>
      <c r="B242" s="108" t="s">
        <v>8</v>
      </c>
      <c r="C242" s="18" t="s">
        <v>21</v>
      </c>
      <c r="D242" s="20">
        <v>5</v>
      </c>
      <c r="E242" s="158" t="s">
        <v>157</v>
      </c>
      <c r="F242" s="168">
        <f>H242/1.19</f>
        <v>1133.7142857142858</v>
      </c>
      <c r="G242" s="171">
        <f>F242/4.8</f>
        <v>236.1904761904762</v>
      </c>
      <c r="H242" s="168">
        <v>1349.12</v>
      </c>
      <c r="I242" s="168">
        <f>G242</f>
        <v>236.1904761904762</v>
      </c>
      <c r="J242" s="183" t="s">
        <v>111</v>
      </c>
      <c r="K242" s="11" t="s">
        <v>131</v>
      </c>
      <c r="L242" s="202" t="s">
        <v>422</v>
      </c>
      <c r="M242" s="341" t="s">
        <v>421</v>
      </c>
      <c r="N242" s="341" t="s">
        <v>421</v>
      </c>
      <c r="O242" s="204" t="s">
        <v>174</v>
      </c>
    </row>
    <row r="243" spans="1:15" ht="12.75" customHeight="1">
      <c r="A243" s="75"/>
      <c r="B243" s="311"/>
      <c r="C243" s="300"/>
      <c r="D243" s="301"/>
      <c r="E243" s="302"/>
      <c r="F243" s="168"/>
      <c r="G243" s="171"/>
      <c r="H243" s="295"/>
      <c r="I243" s="295"/>
      <c r="J243" s="296"/>
      <c r="K243" s="32"/>
      <c r="L243" s="297"/>
      <c r="M243" s="298"/>
      <c r="N243" s="298"/>
      <c r="O243" s="292"/>
    </row>
    <row r="244" spans="1:15" ht="12.75" customHeight="1" thickBot="1">
      <c r="A244" s="254"/>
      <c r="B244" s="316" t="s">
        <v>267</v>
      </c>
      <c r="C244" s="39"/>
      <c r="D244" s="28"/>
      <c r="E244" s="255"/>
      <c r="F244" s="168">
        <f>H244/1.19</f>
        <v>8403.361344537816</v>
      </c>
      <c r="G244" s="171"/>
      <c r="H244" s="257">
        <v>10000</v>
      </c>
      <c r="I244" s="256"/>
      <c r="J244" s="258"/>
      <c r="K244" s="44"/>
      <c r="L244" s="259"/>
      <c r="M244" s="259"/>
      <c r="N244" s="259"/>
      <c r="O244" s="211"/>
    </row>
    <row r="245" spans="1:15" ht="12.75" customHeight="1" thickBot="1">
      <c r="A245" s="91" t="s">
        <v>198</v>
      </c>
      <c r="B245" s="129"/>
      <c r="C245" s="92"/>
      <c r="D245" s="92"/>
      <c r="E245" s="92"/>
      <c r="F245" s="92"/>
      <c r="G245" s="92"/>
      <c r="H245" s="353"/>
      <c r="I245" s="92"/>
      <c r="J245" s="194"/>
      <c r="K245" s="92"/>
      <c r="L245" s="92"/>
      <c r="M245" s="92"/>
      <c r="N245" s="92"/>
      <c r="O245" s="214"/>
    </row>
    <row r="246" spans="1:15" ht="12.75" customHeight="1">
      <c r="A246" s="267">
        <v>1</v>
      </c>
      <c r="B246" s="262" t="s">
        <v>199</v>
      </c>
      <c r="C246" s="52" t="s">
        <v>21</v>
      </c>
      <c r="D246" s="33"/>
      <c r="E246" s="268" t="s">
        <v>181</v>
      </c>
      <c r="F246" s="264">
        <f>H246/1.19</f>
        <v>0</v>
      </c>
      <c r="G246" s="233">
        <f>F246/4.8</f>
        <v>0</v>
      </c>
      <c r="H246" s="169">
        <v>0</v>
      </c>
      <c r="I246" s="33">
        <f>G246*1.19</f>
        <v>0</v>
      </c>
      <c r="J246" s="165" t="s">
        <v>111</v>
      </c>
      <c r="K246" s="274" t="s">
        <v>131</v>
      </c>
      <c r="L246" s="202" t="s">
        <v>422</v>
      </c>
      <c r="M246" s="341" t="s">
        <v>421</v>
      </c>
      <c r="N246" s="341" t="s">
        <v>421</v>
      </c>
      <c r="O246" s="269" t="s">
        <v>174</v>
      </c>
    </row>
    <row r="247" spans="1:15" ht="12.75" customHeight="1">
      <c r="A247" s="371"/>
      <c r="B247" s="118"/>
      <c r="C247" s="23"/>
      <c r="D247" s="24"/>
      <c r="E247" s="237"/>
      <c r="F247" s="372"/>
      <c r="G247" s="373"/>
      <c r="H247" s="167"/>
      <c r="I247" s="24"/>
      <c r="J247" s="149"/>
      <c r="K247" s="36"/>
      <c r="L247" s="297"/>
      <c r="M247" s="298"/>
      <c r="N247" s="298"/>
      <c r="O247" s="315"/>
    </row>
    <row r="248" spans="1:15" ht="12.75" customHeight="1" thickBot="1">
      <c r="A248" s="78"/>
      <c r="B248" s="316" t="s">
        <v>267</v>
      </c>
      <c r="C248" s="56"/>
      <c r="D248" s="49"/>
      <c r="E248" s="55"/>
      <c r="F248" s="270">
        <f>H248/1.19</f>
        <v>77310.924369747896</v>
      </c>
      <c r="G248" s="57"/>
      <c r="H248" s="243">
        <v>92000</v>
      </c>
      <c r="I248" s="57"/>
      <c r="J248" s="200"/>
      <c r="K248" s="50"/>
      <c r="L248" s="54"/>
      <c r="M248" s="54"/>
      <c r="N248" s="54"/>
      <c r="O248" s="205"/>
    </row>
    <row r="249" spans="1:15" ht="12.75" customHeight="1" thickBot="1">
      <c r="A249" s="91" t="s">
        <v>201</v>
      </c>
      <c r="B249" s="129"/>
      <c r="C249" s="92"/>
      <c r="D249" s="92"/>
      <c r="E249" s="92"/>
      <c r="F249" s="92"/>
      <c r="G249" s="92"/>
      <c r="H249" s="353"/>
      <c r="I249" s="92"/>
      <c r="J249" s="194"/>
      <c r="K249" s="92"/>
      <c r="L249" s="92"/>
      <c r="M249" s="92"/>
      <c r="N249" s="92"/>
      <c r="O249" s="214"/>
    </row>
    <row r="250" spans="1:15" ht="12.75" customHeight="1">
      <c r="A250" s="271">
        <v>1</v>
      </c>
      <c r="B250" s="262" t="s">
        <v>202</v>
      </c>
      <c r="C250" s="265" t="s">
        <v>21</v>
      </c>
      <c r="D250" s="265"/>
      <c r="E250" s="265"/>
      <c r="F250" s="264">
        <f>H250/1.19</f>
        <v>0</v>
      </c>
      <c r="G250" s="171">
        <f>F250/4.65</f>
        <v>0</v>
      </c>
      <c r="H250" s="169">
        <v>0</v>
      </c>
      <c r="I250" s="265">
        <f>G250*1.19</f>
        <v>0</v>
      </c>
      <c r="J250" s="266" t="s">
        <v>111</v>
      </c>
      <c r="K250" s="11" t="s">
        <v>131</v>
      </c>
      <c r="L250" s="202" t="s">
        <v>422</v>
      </c>
      <c r="M250" s="341" t="s">
        <v>421</v>
      </c>
      <c r="N250" s="341" t="s">
        <v>421</v>
      </c>
      <c r="O250" s="269" t="s">
        <v>174</v>
      </c>
    </row>
    <row r="251" spans="1:15" ht="12.75" customHeight="1" thickBot="1">
      <c r="A251" s="78"/>
      <c r="B251" s="136"/>
      <c r="C251" s="56"/>
      <c r="D251" s="49"/>
      <c r="E251" s="55"/>
      <c r="F251" s="270"/>
      <c r="G251" s="57"/>
      <c r="H251" s="243"/>
      <c r="I251" s="57"/>
      <c r="J251" s="200"/>
      <c r="K251" s="50"/>
      <c r="L251" s="54"/>
      <c r="M251" s="54"/>
      <c r="N251" s="54"/>
      <c r="O251" s="205"/>
    </row>
    <row r="252" spans="1:15" s="222" customFormat="1" ht="12.75" customHeight="1" thickBot="1">
      <c r="A252" s="91" t="s">
        <v>216</v>
      </c>
      <c r="B252" s="129"/>
      <c r="C252" s="92"/>
      <c r="D252" s="92"/>
      <c r="E252" s="92"/>
      <c r="F252" s="92"/>
      <c r="G252" s="92"/>
      <c r="H252" s="353"/>
      <c r="I252" s="92"/>
      <c r="J252" s="194"/>
      <c r="K252" s="92"/>
      <c r="L252" s="92"/>
      <c r="M252" s="92"/>
      <c r="N252" s="92"/>
      <c r="O252" s="214"/>
    </row>
    <row r="253" spans="1:15" ht="12.75" customHeight="1">
      <c r="A253" s="267">
        <v>1</v>
      </c>
      <c r="B253" s="262" t="s">
        <v>200</v>
      </c>
      <c r="C253" s="35"/>
      <c r="D253" s="33"/>
      <c r="E253" s="263"/>
      <c r="F253" s="264">
        <f>H253/1.19</f>
        <v>0</v>
      </c>
      <c r="G253" s="233">
        <f>F253/4.8</f>
        <v>0</v>
      </c>
      <c r="H253" s="169">
        <v>0</v>
      </c>
      <c r="I253" s="265">
        <f>G253*1.19</f>
        <v>0</v>
      </c>
      <c r="J253" s="266" t="s">
        <v>111</v>
      </c>
      <c r="K253" s="11" t="s">
        <v>131</v>
      </c>
      <c r="L253" s="202" t="s">
        <v>422</v>
      </c>
      <c r="M253" s="341" t="s">
        <v>421</v>
      </c>
      <c r="N253" s="341" t="s">
        <v>421</v>
      </c>
      <c r="O253" s="269" t="s">
        <v>174</v>
      </c>
    </row>
    <row r="254" spans="1:15" ht="12.75" customHeight="1">
      <c r="A254" s="312"/>
      <c r="B254" s="313"/>
      <c r="C254" s="30"/>
      <c r="D254" s="31"/>
      <c r="E254" s="329"/>
      <c r="F254" s="372"/>
      <c r="G254" s="373"/>
      <c r="H254" s="167"/>
      <c r="I254" s="314"/>
      <c r="J254" s="330"/>
      <c r="K254" s="32"/>
      <c r="L254" s="297"/>
      <c r="M254" s="298"/>
      <c r="N254" s="298"/>
      <c r="O254" s="315"/>
    </row>
    <row r="255" spans="1:15" ht="12.75" customHeight="1">
      <c r="A255" s="254"/>
      <c r="B255" s="115" t="s">
        <v>267</v>
      </c>
      <c r="C255" s="39"/>
      <c r="D255" s="28"/>
      <c r="E255" s="255"/>
      <c r="F255" s="405">
        <f>H255/1.19</f>
        <v>79831.932773109249</v>
      </c>
      <c r="G255" s="256"/>
      <c r="H255" s="257">
        <v>95000</v>
      </c>
      <c r="I255" s="256"/>
      <c r="J255" s="258"/>
      <c r="K255" s="44"/>
      <c r="L255" s="259"/>
      <c r="M255" s="259"/>
      <c r="N255" s="259"/>
      <c r="O255" s="211"/>
    </row>
    <row r="256" spans="1:15" s="173" customFormat="1" ht="12.75" customHeight="1" thickBot="1">
      <c r="A256" s="410" t="s">
        <v>217</v>
      </c>
      <c r="B256" s="411"/>
      <c r="C256" s="412"/>
      <c r="D256" s="412"/>
      <c r="E256" s="412"/>
      <c r="F256" s="412"/>
      <c r="G256" s="412"/>
      <c r="H256" s="413"/>
      <c r="I256" s="412"/>
      <c r="J256" s="414"/>
      <c r="K256" s="412"/>
      <c r="L256" s="412"/>
      <c r="M256" s="412"/>
      <c r="N256" s="412"/>
      <c r="O256" s="415"/>
    </row>
    <row r="257" spans="1:15" ht="12.75" customHeight="1">
      <c r="A257" s="70">
        <v>1</v>
      </c>
      <c r="B257" s="406" t="s">
        <v>128</v>
      </c>
      <c r="C257" s="25" t="s">
        <v>21</v>
      </c>
      <c r="D257" s="407">
        <v>2</v>
      </c>
      <c r="E257" s="408" t="s">
        <v>420</v>
      </c>
      <c r="F257" s="409">
        <f>H257/1.19</f>
        <v>168487.3949579832</v>
      </c>
      <c r="G257" s="295">
        <f>F257/4.8</f>
        <v>35101.540616246501</v>
      </c>
      <c r="H257" s="409">
        <v>200500</v>
      </c>
      <c r="I257" s="168">
        <f>G257*1.19</f>
        <v>41770.833333333336</v>
      </c>
      <c r="J257" s="183" t="s">
        <v>221</v>
      </c>
      <c r="K257" s="11" t="s">
        <v>419</v>
      </c>
      <c r="L257" s="202" t="s">
        <v>422</v>
      </c>
      <c r="M257" s="341" t="s">
        <v>421</v>
      </c>
      <c r="N257" s="341" t="s">
        <v>421</v>
      </c>
      <c r="O257" s="204" t="s">
        <v>174</v>
      </c>
    </row>
    <row r="258" spans="1:15" ht="12.75" customHeight="1">
      <c r="A258" s="71">
        <v>2</v>
      </c>
      <c r="B258" s="118" t="s">
        <v>411</v>
      </c>
      <c r="C258" s="34" t="s">
        <v>21</v>
      </c>
      <c r="D258" s="279">
        <v>3</v>
      </c>
      <c r="E258" s="155" t="s">
        <v>158</v>
      </c>
      <c r="F258" s="174">
        <f t="shared" ref="F258:F266" si="15">H258/1.19</f>
        <v>15126.050420168069</v>
      </c>
      <c r="G258" s="171">
        <f t="shared" ref="G258:G266" si="16">F258/4.8</f>
        <v>3151.2605042016812</v>
      </c>
      <c r="H258" s="174">
        <v>18000</v>
      </c>
      <c r="I258" s="170">
        <f t="shared" ref="I258:I266" si="17">G258*1.19</f>
        <v>3750.0000000000005</v>
      </c>
      <c r="J258" s="223" t="s">
        <v>111</v>
      </c>
      <c r="K258" s="36" t="s">
        <v>131</v>
      </c>
      <c r="L258" s="202" t="s">
        <v>422</v>
      </c>
      <c r="M258" s="341" t="s">
        <v>421</v>
      </c>
      <c r="N258" s="341" t="s">
        <v>421</v>
      </c>
      <c r="O258" s="251" t="s">
        <v>174</v>
      </c>
    </row>
    <row r="259" spans="1:15" ht="12.75" customHeight="1">
      <c r="A259" s="71">
        <v>3</v>
      </c>
      <c r="B259" s="240" t="s">
        <v>222</v>
      </c>
      <c r="C259" s="34" t="s">
        <v>21</v>
      </c>
      <c r="D259" s="279">
        <v>8</v>
      </c>
      <c r="E259" s="164" t="s">
        <v>228</v>
      </c>
      <c r="F259" s="174">
        <f t="shared" si="15"/>
        <v>29411.764705882353</v>
      </c>
      <c r="G259" s="171">
        <f t="shared" si="16"/>
        <v>6127.4509803921574</v>
      </c>
      <c r="H259" s="170">
        <v>35000</v>
      </c>
      <c r="I259" s="170">
        <f t="shared" si="17"/>
        <v>7291.666666666667</v>
      </c>
      <c r="J259" s="153" t="s">
        <v>111</v>
      </c>
      <c r="K259" s="36" t="s">
        <v>131</v>
      </c>
      <c r="L259" s="202" t="s">
        <v>422</v>
      </c>
      <c r="M259" s="341" t="s">
        <v>421</v>
      </c>
      <c r="N259" s="341" t="s">
        <v>421</v>
      </c>
      <c r="O259" s="251" t="s">
        <v>174</v>
      </c>
    </row>
    <row r="260" spans="1:15" ht="12.75" customHeight="1">
      <c r="A260" s="71">
        <v>4</v>
      </c>
      <c r="B260" s="240" t="s">
        <v>129</v>
      </c>
      <c r="C260" s="34" t="s">
        <v>21</v>
      </c>
      <c r="D260" s="279">
        <v>3</v>
      </c>
      <c r="E260" s="164" t="s">
        <v>159</v>
      </c>
      <c r="F260" s="174">
        <f t="shared" si="15"/>
        <v>7563.0252100840344</v>
      </c>
      <c r="G260" s="171">
        <f t="shared" si="16"/>
        <v>1575.6302521008406</v>
      </c>
      <c r="H260" s="170">
        <v>9000</v>
      </c>
      <c r="I260" s="170">
        <f t="shared" si="17"/>
        <v>1875.0000000000002</v>
      </c>
      <c r="J260" s="153" t="s">
        <v>111</v>
      </c>
      <c r="K260" s="36" t="s">
        <v>131</v>
      </c>
      <c r="L260" s="202" t="s">
        <v>422</v>
      </c>
      <c r="M260" s="341" t="s">
        <v>421</v>
      </c>
      <c r="N260" s="341" t="s">
        <v>421</v>
      </c>
      <c r="O260" s="251" t="s">
        <v>174</v>
      </c>
    </row>
    <row r="261" spans="1:15" ht="12.75" customHeight="1">
      <c r="A261" s="71">
        <v>5</v>
      </c>
      <c r="B261" s="240" t="s">
        <v>402</v>
      </c>
      <c r="C261" s="34" t="s">
        <v>21</v>
      </c>
      <c r="D261" s="279">
        <v>3</v>
      </c>
      <c r="E261" s="164" t="s">
        <v>160</v>
      </c>
      <c r="F261" s="174">
        <f t="shared" si="15"/>
        <v>32773.10924369748</v>
      </c>
      <c r="G261" s="171">
        <f t="shared" si="16"/>
        <v>6827.7310924369749</v>
      </c>
      <c r="H261" s="170">
        <v>39000</v>
      </c>
      <c r="I261" s="170">
        <f t="shared" si="17"/>
        <v>8125</v>
      </c>
      <c r="J261" s="153" t="s">
        <v>111</v>
      </c>
      <c r="K261" s="36" t="s">
        <v>131</v>
      </c>
      <c r="L261" s="202" t="s">
        <v>422</v>
      </c>
      <c r="M261" s="341" t="s">
        <v>421</v>
      </c>
      <c r="N261" s="341" t="s">
        <v>421</v>
      </c>
      <c r="O261" s="251" t="s">
        <v>174</v>
      </c>
    </row>
    <row r="262" spans="1:15" ht="12.75" customHeight="1">
      <c r="A262" s="71">
        <v>6</v>
      </c>
      <c r="B262" s="118" t="s">
        <v>223</v>
      </c>
      <c r="C262" s="34" t="s">
        <v>21</v>
      </c>
      <c r="D262" s="279">
        <v>10</v>
      </c>
      <c r="E262" s="155" t="s">
        <v>224</v>
      </c>
      <c r="F262" s="174">
        <f t="shared" si="15"/>
        <v>33613.445378151264</v>
      </c>
      <c r="G262" s="171">
        <f t="shared" si="16"/>
        <v>7002.80112044818</v>
      </c>
      <c r="H262" s="170">
        <v>40000</v>
      </c>
      <c r="I262" s="170">
        <f t="shared" si="17"/>
        <v>8333.3333333333339</v>
      </c>
      <c r="J262" s="153" t="s">
        <v>111</v>
      </c>
      <c r="K262" s="36" t="s">
        <v>131</v>
      </c>
      <c r="L262" s="202" t="s">
        <v>422</v>
      </c>
      <c r="M262" s="341" t="s">
        <v>421</v>
      </c>
      <c r="N262" s="341" t="s">
        <v>421</v>
      </c>
      <c r="O262" s="251" t="s">
        <v>174</v>
      </c>
    </row>
    <row r="263" spans="1:15" ht="12.75" customHeight="1">
      <c r="A263" s="71">
        <v>7</v>
      </c>
      <c r="B263" s="240" t="s">
        <v>225</v>
      </c>
      <c r="C263" s="34" t="s">
        <v>21</v>
      </c>
      <c r="D263" s="279">
        <v>3</v>
      </c>
      <c r="E263" s="164" t="s">
        <v>226</v>
      </c>
      <c r="F263" s="174">
        <f t="shared" si="15"/>
        <v>8403.361344537816</v>
      </c>
      <c r="G263" s="171">
        <f t="shared" si="16"/>
        <v>1750.700280112045</v>
      </c>
      <c r="H263" s="170">
        <v>10000</v>
      </c>
      <c r="I263" s="170">
        <f t="shared" si="17"/>
        <v>2083.3333333333335</v>
      </c>
      <c r="J263" s="153" t="s">
        <v>111</v>
      </c>
      <c r="K263" s="36" t="s">
        <v>131</v>
      </c>
      <c r="L263" s="202" t="s">
        <v>422</v>
      </c>
      <c r="M263" s="341" t="s">
        <v>421</v>
      </c>
      <c r="N263" s="341" t="s">
        <v>421</v>
      </c>
      <c r="O263" s="251" t="s">
        <v>174</v>
      </c>
    </row>
    <row r="264" spans="1:15" ht="12.75" customHeight="1">
      <c r="A264" s="75">
        <v>8</v>
      </c>
      <c r="B264" s="282" t="s">
        <v>405</v>
      </c>
      <c r="C264" s="34" t="s">
        <v>21</v>
      </c>
      <c r="D264" s="283">
        <v>2</v>
      </c>
      <c r="E264" s="284" t="s">
        <v>171</v>
      </c>
      <c r="F264" s="174">
        <f t="shared" si="15"/>
        <v>5882.3529411764712</v>
      </c>
      <c r="G264" s="171">
        <f t="shared" si="16"/>
        <v>1225.4901960784316</v>
      </c>
      <c r="H264" s="171">
        <v>7000</v>
      </c>
      <c r="I264" s="170">
        <f t="shared" si="17"/>
        <v>1458.3333333333335</v>
      </c>
      <c r="J264" s="153" t="s">
        <v>111</v>
      </c>
      <c r="K264" s="36" t="s">
        <v>131</v>
      </c>
      <c r="L264" s="202" t="s">
        <v>422</v>
      </c>
      <c r="M264" s="341" t="s">
        <v>421</v>
      </c>
      <c r="N264" s="341" t="s">
        <v>421</v>
      </c>
      <c r="O264" s="251" t="s">
        <v>174</v>
      </c>
    </row>
    <row r="265" spans="1:15" ht="12.75" customHeight="1">
      <c r="A265" s="71">
        <v>9</v>
      </c>
      <c r="B265" s="240" t="s">
        <v>403</v>
      </c>
      <c r="C265" s="34" t="s">
        <v>21</v>
      </c>
      <c r="D265" s="279">
        <v>1</v>
      </c>
      <c r="E265" s="164" t="s">
        <v>404</v>
      </c>
      <c r="F265" s="174">
        <f t="shared" si="15"/>
        <v>12605.042016806723</v>
      </c>
      <c r="G265" s="171">
        <f t="shared" si="16"/>
        <v>2626.0504201680674</v>
      </c>
      <c r="H265" s="170">
        <v>15000</v>
      </c>
      <c r="I265" s="170">
        <f t="shared" si="17"/>
        <v>3125</v>
      </c>
      <c r="J265" s="153" t="s">
        <v>111</v>
      </c>
      <c r="K265" s="36" t="s">
        <v>131</v>
      </c>
      <c r="L265" s="202" t="s">
        <v>422</v>
      </c>
      <c r="M265" s="341" t="s">
        <v>421</v>
      </c>
      <c r="N265" s="341" t="s">
        <v>421</v>
      </c>
      <c r="O265" s="251" t="s">
        <v>174</v>
      </c>
    </row>
    <row r="266" spans="1:15" ht="12.75" customHeight="1">
      <c r="A266" s="71">
        <v>10</v>
      </c>
      <c r="B266" s="240" t="s">
        <v>409</v>
      </c>
      <c r="C266" s="39" t="s">
        <v>21</v>
      </c>
      <c r="D266" s="283">
        <v>1</v>
      </c>
      <c r="E266" s="284" t="s">
        <v>410</v>
      </c>
      <c r="F266" s="174">
        <f t="shared" si="15"/>
        <v>50420.168067226892</v>
      </c>
      <c r="G266" s="171">
        <f t="shared" si="16"/>
        <v>10504.20168067227</v>
      </c>
      <c r="H266" s="171">
        <v>60000</v>
      </c>
      <c r="I266" s="171">
        <f t="shared" si="17"/>
        <v>12500</v>
      </c>
      <c r="J266" s="153" t="s">
        <v>111</v>
      </c>
      <c r="K266" s="36" t="s">
        <v>131</v>
      </c>
      <c r="L266" s="202" t="s">
        <v>422</v>
      </c>
      <c r="M266" s="341" t="s">
        <v>421</v>
      </c>
      <c r="N266" s="341" t="s">
        <v>421</v>
      </c>
      <c r="O266" s="251" t="s">
        <v>174</v>
      </c>
    </row>
    <row r="267" spans="1:15" ht="12.75" customHeight="1">
      <c r="A267" s="71">
        <v>11</v>
      </c>
      <c r="B267" s="113" t="s">
        <v>414</v>
      </c>
      <c r="C267" s="39" t="s">
        <v>21</v>
      </c>
      <c r="D267" s="283">
        <v>1</v>
      </c>
      <c r="E267" s="155" t="s">
        <v>158</v>
      </c>
      <c r="F267" s="174">
        <f>H267/1.19</f>
        <v>12605.042016806723</v>
      </c>
      <c r="G267" s="171">
        <f>F267/4.8</f>
        <v>2626.0504201680674</v>
      </c>
      <c r="H267" s="171">
        <v>15000</v>
      </c>
      <c r="I267" s="171">
        <f>G267*1.19</f>
        <v>3125</v>
      </c>
      <c r="J267" s="153" t="s">
        <v>111</v>
      </c>
      <c r="K267" s="36" t="s">
        <v>131</v>
      </c>
      <c r="L267" s="202" t="s">
        <v>422</v>
      </c>
      <c r="M267" s="341" t="s">
        <v>421</v>
      </c>
      <c r="N267" s="341" t="s">
        <v>421</v>
      </c>
      <c r="O267" s="251" t="s">
        <v>174</v>
      </c>
    </row>
    <row r="268" spans="1:15" ht="12.75" customHeight="1">
      <c r="A268" s="375"/>
      <c r="B268" s="240"/>
      <c r="C268" s="39"/>
      <c r="D268" s="283"/>
      <c r="E268" s="284"/>
      <c r="F268" s="174"/>
      <c r="G268" s="171"/>
      <c r="H268" s="171"/>
      <c r="I268" s="171"/>
      <c r="J268" s="153"/>
      <c r="K268" s="36"/>
      <c r="L268" s="285"/>
      <c r="M268" s="203"/>
      <c r="N268" s="203"/>
      <c r="O268" s="251"/>
    </row>
    <row r="269" spans="1:15" ht="12.75" customHeight="1" thickBot="1">
      <c r="A269" s="75"/>
      <c r="B269" s="115" t="s">
        <v>267</v>
      </c>
      <c r="C269" s="39"/>
      <c r="D269" s="28"/>
      <c r="E269" s="284"/>
      <c r="F269" s="376"/>
      <c r="G269" s="37"/>
      <c r="H269" s="171">
        <v>448500</v>
      </c>
      <c r="I269" s="37"/>
      <c r="J269" s="193"/>
      <c r="K269" s="377"/>
      <c r="L269" s="28"/>
      <c r="M269" s="28"/>
      <c r="N269" s="28"/>
      <c r="O269" s="378"/>
    </row>
    <row r="270" spans="1:15" ht="12.75" customHeight="1" thickBot="1">
      <c r="A270" s="390" t="s">
        <v>218</v>
      </c>
      <c r="B270" s="391"/>
      <c r="C270" s="386"/>
      <c r="D270" s="386"/>
      <c r="E270" s="386"/>
      <c r="F270" s="386"/>
      <c r="G270" s="386"/>
      <c r="H270" s="387"/>
      <c r="I270" s="386"/>
      <c r="J270" s="388"/>
      <c r="K270" s="386"/>
      <c r="L270" s="386"/>
      <c r="M270" s="386"/>
      <c r="N270" s="386"/>
      <c r="O270" s="389"/>
    </row>
    <row r="271" spans="1:15" ht="12.75" customHeight="1" thickBot="1">
      <c r="A271" s="74">
        <v>1</v>
      </c>
      <c r="B271" s="379" t="s">
        <v>162</v>
      </c>
      <c r="C271" s="380" t="s">
        <v>21</v>
      </c>
      <c r="D271" s="381"/>
      <c r="E271" s="382" t="s">
        <v>161</v>
      </c>
      <c r="F271" s="383">
        <f>H271/1.19</f>
        <v>21008.403361344539</v>
      </c>
      <c r="G271" s="295">
        <f>F271/4.8</f>
        <v>4376.7507002801121</v>
      </c>
      <c r="H271" s="384">
        <v>25000</v>
      </c>
      <c r="I271" s="171">
        <f>G271*1.19</f>
        <v>5208.333333333333</v>
      </c>
      <c r="J271" s="385" t="s">
        <v>221</v>
      </c>
      <c r="K271" s="274" t="s">
        <v>419</v>
      </c>
      <c r="L271" s="202" t="s">
        <v>422</v>
      </c>
      <c r="M271" s="341" t="s">
        <v>421</v>
      </c>
      <c r="N271" s="341" t="s">
        <v>421</v>
      </c>
      <c r="O271" s="204" t="s">
        <v>174</v>
      </c>
    </row>
    <row r="272" spans="1:15" s="224" customFormat="1" ht="21.75" customHeight="1" thickBot="1">
      <c r="A272" s="225"/>
      <c r="B272" s="231" t="s">
        <v>130</v>
      </c>
      <c r="C272" s="226"/>
      <c r="D272" s="226"/>
      <c r="E272" s="226"/>
      <c r="F272" s="232"/>
      <c r="G272" s="232"/>
      <c r="H272" s="359"/>
      <c r="I272" s="232">
        <f>H272/4.5</f>
        <v>0</v>
      </c>
      <c r="J272" s="227"/>
      <c r="K272" s="228"/>
      <c r="L272" s="228"/>
      <c r="M272" s="229"/>
      <c r="N272" s="229"/>
      <c r="O272" s="230"/>
    </row>
    <row r="273" spans="1:15" ht="12.75" customHeight="1">
      <c r="A273" s="69"/>
      <c r="B273" s="139"/>
      <c r="C273" s="60"/>
      <c r="D273" s="60"/>
      <c r="E273" s="59"/>
      <c r="F273" s="61"/>
      <c r="G273" s="62"/>
      <c r="H273" s="62"/>
      <c r="I273" s="62"/>
      <c r="J273" s="201"/>
      <c r="K273" s="58"/>
      <c r="L273" s="65"/>
      <c r="M273" s="63"/>
      <c r="N273" s="63"/>
      <c r="O273" s="64"/>
    </row>
    <row r="274" spans="1:15" ht="12.75" customHeight="1">
      <c r="A274" s="69"/>
      <c r="B274" s="137"/>
      <c r="C274" s="60"/>
      <c r="D274" s="60"/>
      <c r="E274" s="59"/>
      <c r="F274" s="61"/>
      <c r="G274" s="62"/>
      <c r="H274" s="62"/>
      <c r="I274" s="62"/>
      <c r="J274" s="201"/>
      <c r="K274" s="58"/>
      <c r="L274" s="65"/>
      <c r="M274" s="63"/>
      <c r="N274" s="63"/>
      <c r="O274" s="64"/>
    </row>
    <row r="275" spans="1:15" ht="12.75" customHeight="1">
      <c r="A275" s="69"/>
      <c r="B275" s="138"/>
      <c r="C275" s="252" t="s">
        <v>204</v>
      </c>
      <c r="D275" s="253"/>
      <c r="E275" s="59"/>
      <c r="F275" s="288" t="s">
        <v>235</v>
      </c>
      <c r="G275" s="289"/>
      <c r="H275" s="62"/>
      <c r="I275" s="60" t="s">
        <v>205</v>
      </c>
      <c r="J275" s="201"/>
      <c r="K275" s="58"/>
      <c r="L275" s="66"/>
      <c r="M275" s="63"/>
      <c r="N275" s="63"/>
      <c r="O275" s="64"/>
    </row>
    <row r="276" spans="1:15" ht="12.75" customHeight="1">
      <c r="A276" s="69"/>
      <c r="B276" s="138"/>
      <c r="C276" s="253" t="s">
        <v>203</v>
      </c>
      <c r="D276" s="253"/>
      <c r="E276" s="59"/>
      <c r="F276" s="288" t="s">
        <v>236</v>
      </c>
      <c r="G276" s="288"/>
      <c r="H276" s="62" t="s">
        <v>401</v>
      </c>
      <c r="I276" s="60" t="s">
        <v>206</v>
      </c>
      <c r="J276" s="250"/>
      <c r="K276" s="58"/>
      <c r="L276" s="58"/>
      <c r="M276" s="63"/>
      <c r="N276" s="63"/>
      <c r="O276" s="64"/>
    </row>
    <row r="277" spans="1:15" ht="12.75" customHeight="1">
      <c r="A277" s="69"/>
      <c r="C277" s="60"/>
      <c r="D277" s="60"/>
      <c r="E277" s="59"/>
      <c r="F277" s="61"/>
      <c r="G277" s="62"/>
      <c r="H277" s="62"/>
      <c r="I277" s="62"/>
      <c r="J277" s="201"/>
      <c r="K277" s="58"/>
      <c r="L277" s="65"/>
      <c r="M277" s="63"/>
      <c r="N277" s="63"/>
      <c r="O277" s="64"/>
    </row>
    <row r="278" spans="1:15" ht="12.75" customHeight="1">
      <c r="A278" s="69"/>
      <c r="B278" s="60"/>
      <c r="E278" s="59"/>
      <c r="F278" s="67"/>
      <c r="G278" s="62"/>
      <c r="H278" s="62"/>
      <c r="I278" s="60"/>
      <c r="J278" s="201"/>
      <c r="K278" s="58"/>
      <c r="L278" s="65"/>
      <c r="M278" s="65"/>
      <c r="N278" s="65"/>
      <c r="O278" s="65"/>
    </row>
    <row r="279" spans="1:15" ht="12.75" customHeight="1">
      <c r="A279" s="69"/>
      <c r="B279" s="138"/>
      <c r="E279" s="59"/>
      <c r="F279" s="62"/>
      <c r="G279" s="62"/>
      <c r="H279" s="62"/>
      <c r="I279" s="60"/>
      <c r="J279" s="250"/>
      <c r="K279" s="68"/>
      <c r="L279" s="65"/>
      <c r="M279" s="65"/>
      <c r="N279" s="65"/>
      <c r="O279" s="65"/>
    </row>
    <row r="280" spans="1:15" ht="12.75" customHeight="1">
      <c r="A280" s="69"/>
      <c r="B280" s="138"/>
      <c r="E280" s="59"/>
      <c r="F280" s="62"/>
      <c r="G280" s="62"/>
      <c r="H280" s="62"/>
      <c r="I280" s="62"/>
      <c r="J280" s="201"/>
      <c r="K280" s="68"/>
      <c r="L280" s="65"/>
      <c r="M280" s="65"/>
      <c r="N280" s="65"/>
      <c r="O280" s="65"/>
    </row>
    <row r="281" spans="1:15" ht="12.75" customHeight="1">
      <c r="A281" s="69"/>
      <c r="B281" s="138"/>
      <c r="C281" s="67"/>
      <c r="D281" s="60"/>
      <c r="E281" s="59"/>
      <c r="F281" s="62"/>
      <c r="G281" s="62"/>
      <c r="H281" s="62"/>
      <c r="I281" s="62"/>
      <c r="J281" s="201"/>
      <c r="K281" s="68"/>
      <c r="L281" s="65"/>
      <c r="M281" s="65"/>
      <c r="N281" s="65"/>
      <c r="O281" s="65"/>
    </row>
    <row r="282" spans="1:15" ht="12.75" customHeight="1">
      <c r="A282" s="69"/>
      <c r="B282" s="138"/>
      <c r="C282" s="67"/>
      <c r="D282" s="60"/>
      <c r="E282" s="59"/>
      <c r="F282" s="62"/>
      <c r="G282" s="62"/>
      <c r="H282" s="62"/>
      <c r="I282" s="62"/>
      <c r="J282" s="201"/>
      <c r="K282" s="68"/>
      <c r="L282" s="65"/>
      <c r="M282" s="65"/>
      <c r="N282" s="65"/>
      <c r="O282" s="65"/>
    </row>
    <row r="283" spans="1:15" ht="12.75" customHeight="1">
      <c r="A283" s="69"/>
      <c r="B283" s="138"/>
      <c r="C283" s="67"/>
      <c r="D283" s="60"/>
      <c r="E283" s="59"/>
      <c r="F283" s="62"/>
      <c r="G283" s="62"/>
      <c r="H283" s="62"/>
      <c r="I283" s="62"/>
      <c r="J283" s="201"/>
      <c r="K283" s="68"/>
      <c r="L283" s="65"/>
      <c r="M283" s="65"/>
      <c r="N283" s="65"/>
      <c r="O283" s="65"/>
    </row>
    <row r="284" spans="1:15" ht="12.75" customHeight="1">
      <c r="A284" s="69"/>
      <c r="B284" s="138"/>
      <c r="C284" s="67"/>
      <c r="D284" s="60"/>
      <c r="E284" s="59"/>
      <c r="F284" s="62"/>
      <c r="G284" s="62"/>
      <c r="H284" s="62"/>
      <c r="I284" s="62"/>
      <c r="J284" s="201"/>
      <c r="K284" s="68"/>
      <c r="L284" s="65"/>
      <c r="M284" s="65"/>
      <c r="N284" s="65"/>
      <c r="O284" s="65"/>
    </row>
    <row r="285" spans="1:15" ht="12.75" customHeight="1">
      <c r="A285" s="69"/>
      <c r="B285" s="138"/>
      <c r="C285" s="67"/>
      <c r="D285" s="60"/>
      <c r="E285" s="59"/>
      <c r="F285" s="62"/>
      <c r="G285" s="62"/>
      <c r="H285" s="62"/>
      <c r="I285" s="62"/>
      <c r="J285" s="201"/>
      <c r="K285" s="68"/>
      <c r="L285" s="65"/>
      <c r="M285" s="65"/>
      <c r="N285" s="65"/>
      <c r="O285" s="65"/>
    </row>
    <row r="286" spans="1:15" ht="12.75" customHeight="1">
      <c r="A286" s="69"/>
      <c r="B286" s="138"/>
      <c r="C286" s="67"/>
      <c r="D286" s="60"/>
      <c r="E286" s="59"/>
      <c r="F286" s="62"/>
      <c r="G286" s="62"/>
      <c r="H286" s="62"/>
      <c r="I286" s="62"/>
      <c r="J286" s="201"/>
      <c r="K286" s="68"/>
      <c r="L286" s="65"/>
      <c r="M286" s="65"/>
      <c r="N286" s="65"/>
      <c r="O286" s="65"/>
    </row>
    <row r="287" spans="1:15" ht="12.75" customHeight="1">
      <c r="A287" s="69"/>
      <c r="B287" s="138"/>
      <c r="C287" s="67"/>
      <c r="D287" s="60"/>
      <c r="E287" s="59"/>
      <c r="F287" s="62"/>
      <c r="G287" s="62"/>
      <c r="H287" s="62"/>
      <c r="I287" s="62"/>
      <c r="J287" s="201"/>
      <c r="K287" s="68"/>
      <c r="L287" s="65"/>
      <c r="M287" s="65"/>
      <c r="N287" s="65"/>
      <c r="O287" s="65"/>
    </row>
    <row r="288" spans="1:15" ht="12.75" customHeight="1">
      <c r="H288" s="360"/>
    </row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</sheetData>
  <mergeCells count="19">
    <mergeCell ref="C14:C15"/>
    <mergeCell ref="D14:D15"/>
    <mergeCell ref="E14:E15"/>
    <mergeCell ref="A270:B270"/>
    <mergeCell ref="G8:O8"/>
    <mergeCell ref="G3:M3"/>
    <mergeCell ref="F14:G14"/>
    <mergeCell ref="G6:O6"/>
    <mergeCell ref="B9:O9"/>
    <mergeCell ref="B14:B15"/>
    <mergeCell ref="O14:O15"/>
    <mergeCell ref="A256:B256"/>
    <mergeCell ref="H14:I14"/>
    <mergeCell ref="N14:N15"/>
    <mergeCell ref="L14:L15"/>
    <mergeCell ref="M14:M15"/>
    <mergeCell ref="A14:A15"/>
    <mergeCell ref="J14:J15"/>
    <mergeCell ref="K14:K15"/>
  </mergeCells>
  <phoneticPr fontId="24" type="noConversion"/>
  <pageMargins left="0.82677165354330717" right="0.23622047244094491" top="0.74803149606299213" bottom="0.74803149606299213" header="0.51181102362204722" footer="0.51181102362204722"/>
  <pageSetup paperSize="8" scale="83" orientation="landscape" r:id="rId1"/>
  <headerFooter alignWithMargins="0">
    <oddFooter>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PROGRAM 2018 ITM</vt:lpstr>
      <vt:lpstr>'PROGRAM 2018 ITM'!Print_Titles</vt:lpstr>
    </vt:vector>
  </TitlesOfParts>
  <Company>- ETH0 -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Mamata</dc:creator>
  <cp:lastModifiedBy>LAURA</cp:lastModifiedBy>
  <cp:lastPrinted>2020-03-13T06:54:42Z</cp:lastPrinted>
  <dcterms:created xsi:type="dcterms:W3CDTF">2008-11-20T19:57:43Z</dcterms:created>
  <dcterms:modified xsi:type="dcterms:W3CDTF">2022-06-21T09:44:58Z</dcterms:modified>
</cp:coreProperties>
</file>